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90" tabRatio="615" activeTab="0"/>
  </bookViews>
  <sheets>
    <sheet name="TP-KOM" sheetId="1" r:id="rId1"/>
  </sheets>
  <definedNames>
    <definedName name="_xlnm._FilterDatabase" localSheetId="0" hidden="1">'TP-KOM'!$A$11:$M$112</definedName>
    <definedName name="_xlnm.Print_Area" localSheetId="0">'TP-KOM'!$A$1:$AL$156</definedName>
    <definedName name="_xlnm.Print_Titles" localSheetId="0">'TP-KOM'!$10:$11</definedName>
  </definedNames>
  <calcPr fullCalcOnLoad="1"/>
</workbook>
</file>

<file path=xl/sharedStrings.xml><?xml version="1.0" encoding="utf-8"?>
<sst xmlns="http://schemas.openxmlformats.org/spreadsheetml/2006/main" count="1359" uniqueCount="291">
  <si>
    <t>LP</t>
  </si>
  <si>
    <t>ADRES PUNKTU POBORU</t>
  </si>
  <si>
    <t>NUMER PPE</t>
  </si>
  <si>
    <t>B22</t>
  </si>
  <si>
    <t>Chyby, Bagienna, 62-081 Przeźmierowo</t>
  </si>
  <si>
    <t>Chyby, Pagórkowa/Lipowa , 62-081 Przeźmierowo</t>
  </si>
  <si>
    <t>Chyby, Pagórkowa przy nr 43 , 62-081 Przeźmierowo</t>
  </si>
  <si>
    <t>Chyby, Kasztanowa, 62-081 Przeźmierowo</t>
  </si>
  <si>
    <t xml:space="preserve">62-081 Przeźmierowo; Krótka przy nr 9  </t>
  </si>
  <si>
    <t>Baranowo, Szamotulska , 62-081 Przeźmierowo</t>
  </si>
  <si>
    <t>Baranowo, Szamotulska przy nr 59 , 62-081 Przeźmierowo</t>
  </si>
  <si>
    <t>Chyby, Herbanowa / Różana, 62-081 Przeźmierowo</t>
  </si>
  <si>
    <t>Chyby, Os. Zielone III, 62-081 Przeźmierowo</t>
  </si>
  <si>
    <t xml:space="preserve">Chyby, Szkolna, 62-081 Przeźmierowo  </t>
  </si>
  <si>
    <t>Jankowice; Ogrodowa, 62-080 Tarnowo Podgórne</t>
  </si>
  <si>
    <t xml:space="preserve">62-080 Tarnowo Podgórne; 23 Października  </t>
  </si>
  <si>
    <t>Wysogotowo; Grzybowa, 62-081 Przeźmierowo</t>
  </si>
  <si>
    <t>Ceradz Kościelny, Jankowicka, 62-080 Tarnowo Podgórne</t>
  </si>
  <si>
    <t>Góra, Szamotulska, 62-080 Tarnowo Podgórne</t>
  </si>
  <si>
    <t>Góra. 62-080 Tarnowo Podgórne</t>
  </si>
  <si>
    <t>Jankowice; Polna, 62-080 Tarnowo Podgórne</t>
  </si>
  <si>
    <t>Jankowice, Poznańska, 62-080 Tarnowo Podgórne</t>
  </si>
  <si>
    <t>Lusowo; Poznańska, 62-080 Tarnowo Podgórne</t>
  </si>
  <si>
    <t>Lusowo; Grzybowa, 62-080 Tarnowo Podgórne</t>
  </si>
  <si>
    <t>Lusowo; Leśna, 62-080 Tarnowo Podgórne</t>
  </si>
  <si>
    <t>Rumianek; Szkolna, 62-080 Tarnowo Podgórne</t>
  </si>
  <si>
    <t>Sady; Lusowska, 62-080 Tarnowo Podgórne</t>
  </si>
  <si>
    <t>Sady, Za Motelem, 62-080 Tarnowo Podgórne</t>
  </si>
  <si>
    <t>Swadzim; Lipowa  806, 62-080 Tarnowo Podgórne</t>
  </si>
  <si>
    <t>Swadzim; Poznańska, 62-080 Tarnowo Podgórne</t>
  </si>
  <si>
    <t xml:space="preserve">62-080 Tarnowo Podgórne; 27 Grudnia  </t>
  </si>
  <si>
    <t xml:space="preserve">62-080 Tarnowo Podgórne; Poznańska  </t>
  </si>
  <si>
    <t xml:space="preserve">62-080 Tarnowo Podgórne; Rokietnicka  </t>
  </si>
  <si>
    <t xml:space="preserve">62-080 Tarnowo Podgórne; Szkolna  </t>
  </si>
  <si>
    <t xml:space="preserve">62-080 Tarnowo Podgórne; Czereśniowa  </t>
  </si>
  <si>
    <t xml:space="preserve">62-080 Tarnowo Podgórne; Żonkilowa  </t>
  </si>
  <si>
    <t>Kokoszczyn, Lipowa, 62-080 Tarnowo Podgórne</t>
  </si>
  <si>
    <t>Ceradz Kościelny; Bukowska, 62-080 Tarnowo Podgórne</t>
  </si>
  <si>
    <t xml:space="preserve">62-080 Tarnowo Podgórne; Działkowa  </t>
  </si>
  <si>
    <t>Ceradz Kościelny; Więckowicka, 62-080 Tarnowo Podgórne</t>
  </si>
  <si>
    <t>Sierosław, Tenisowa, 62-080 Tarnowo Podgórne</t>
  </si>
  <si>
    <t>Jankowice, Ogrodowa, 62-080 Tarnowo Podgórne</t>
  </si>
  <si>
    <t>Ceradz Kościelny; Kalwowska, 62-080 Tarnowo Podgórne</t>
  </si>
  <si>
    <t>Wysogotowo; Zbożowa, 62-081 Przeźmierowo</t>
  </si>
  <si>
    <t>Wysogotowo; Szparagowa, 62-081 Przeźmierowo</t>
  </si>
  <si>
    <t>Wysogotowo; Wierzbowa, 62-081 Przeźmierowo</t>
  </si>
  <si>
    <t>Lusówko;  62-080 Tarnowo Podgórne</t>
  </si>
  <si>
    <t>Dąbrówka, 62-070 Dopiewo</t>
  </si>
  <si>
    <t>Lusowo; Przylesie, 62-080 Tarnowo Podgórne</t>
  </si>
  <si>
    <t>Lusowo; Zakrzewska, 62-080 Tarnowo Podgórne</t>
  </si>
  <si>
    <t>Lusowo; Grzybowa, 62-070 Dopiewo</t>
  </si>
  <si>
    <t>Sierosław; Leśna, 62-080 Tarnowo Podgórne</t>
  </si>
  <si>
    <t xml:space="preserve">Baranowo; Graniczna, 62-081 Przeźmierowo  </t>
  </si>
  <si>
    <t>Wysogotowo, Żytnia, 62-081 Przeźmierowo</t>
  </si>
  <si>
    <t>Sierosław; Prosta, 62-080 Tarnowo Podgórne</t>
  </si>
  <si>
    <t>C22a</t>
  </si>
  <si>
    <t>C12a</t>
  </si>
  <si>
    <t>PLENED00000590000000000021474947</t>
  </si>
  <si>
    <t>PLENED00000590000000000021711977</t>
  </si>
  <si>
    <t>PLENED00000590000000000032639574</t>
  </si>
  <si>
    <t>PLENED00000590000000000032640595</t>
  </si>
  <si>
    <t>PLENED00000590000000000032641519</t>
  </si>
  <si>
    <t>PLENED00000590000000000032642540</t>
  </si>
  <si>
    <t>PLENED00000590000000000032643561</t>
  </si>
  <si>
    <t>PLENED00000590000000000042384549</t>
  </si>
  <si>
    <t>PLENED00000590000000000042458551</t>
  </si>
  <si>
    <t>PLENED00000590000000000042464580</t>
  </si>
  <si>
    <t>PLENED00000590000000000042466525</t>
  </si>
  <si>
    <t>PLENED00000590000000000042480528</t>
  </si>
  <si>
    <t>PLENED00000590000000000044067584</t>
  </si>
  <si>
    <t>PLENED00000590000000000044068508</t>
  </si>
  <si>
    <t>PLENED00000590000000000044087519</t>
  </si>
  <si>
    <t>PLENED00000590000000000044125541</t>
  </si>
  <si>
    <t>PLENED00000590000000000044126562</t>
  </si>
  <si>
    <t>PLENED00000590000000000044237565</t>
  </si>
  <si>
    <t>PLENED00000590000000000044239510</t>
  </si>
  <si>
    <t>PLENED00000590000000000044242573</t>
  </si>
  <si>
    <t>PLENED00000590000000000044246560</t>
  </si>
  <si>
    <t>PLENED00000590000000000044247581</t>
  </si>
  <si>
    <t>PLENED00000590000000000044248505</t>
  </si>
  <si>
    <t>PLENED00000590000000000750805597</t>
  </si>
  <si>
    <t>PLENED00000590000000000753392507</t>
  </si>
  <si>
    <t>PLENED00000590000000000753393528</t>
  </si>
  <si>
    <t>PLENED00000590000000000753394549</t>
  </si>
  <si>
    <t>PLENED00000590000000000753395570</t>
  </si>
  <si>
    <t>PLENED00000590000000000753397515</t>
  </si>
  <si>
    <t>PLENED00000590000000000810891530</t>
  </si>
  <si>
    <t>PLENED00000590000000000810892551</t>
  </si>
  <si>
    <t>PLENED00000590000000000810893572</t>
  </si>
  <si>
    <t>PLENED00000590000000000810894593</t>
  </si>
  <si>
    <t>PLENED00000590000000000810896538</t>
  </si>
  <si>
    <t>PLENED00000590000000000810897559</t>
  </si>
  <si>
    <t>PLENED00000590000000000810899504</t>
  </si>
  <si>
    <t>PLENED00000590000000000810900525</t>
  </si>
  <si>
    <t>PLENED00000590000000000810902567</t>
  </si>
  <si>
    <t>PLENED00000590000000000810904512</t>
  </si>
  <si>
    <t>PLENED00000590000000000810906554</t>
  </si>
  <si>
    <t>PLENED00000590000000000810910541</t>
  </si>
  <si>
    <t>PLENED00000590000000000810912583</t>
  </si>
  <si>
    <t>PLENED00000590000000000810914528</t>
  </si>
  <si>
    <t>PLENED00000590000000000810915549</t>
  </si>
  <si>
    <t>PLENED00000590000000000810916570</t>
  </si>
  <si>
    <t>PLENED00000590000000000810918515</t>
  </si>
  <si>
    <t>PLENED00000590000000000810919536</t>
  </si>
  <si>
    <t>PLENED00000590000000000810923523</t>
  </si>
  <si>
    <t>PLENED00000590000000000810924544</t>
  </si>
  <si>
    <t>PLENED00000590000000000810925565</t>
  </si>
  <si>
    <t>PLENED00000590000000000810926586</t>
  </si>
  <si>
    <t>PLENED00000590000000000810927510</t>
  </si>
  <si>
    <t>PLENED00000590000000000810928531</t>
  </si>
  <si>
    <t>PLENED00000590000000000810929552</t>
  </si>
  <si>
    <t>PLENED00000590000000000810930573</t>
  </si>
  <si>
    <t>PLENED00000590000000000810932518</t>
  </si>
  <si>
    <t>PLENED00000590000000000810933539</t>
  </si>
  <si>
    <t>PLENED00000590000000000810936505</t>
  </si>
  <si>
    <t>PLENED00000590000000000810937526</t>
  </si>
  <si>
    <t>PLENED00000590000000000810938547</t>
  </si>
  <si>
    <t>PLENED00000590000000000810941513</t>
  </si>
  <si>
    <t>PLENED00000590000000000810943555</t>
  </si>
  <si>
    <t>PLENED00000590000000000810944576</t>
  </si>
  <si>
    <t>PLENED00000590000000000810945597</t>
  </si>
  <si>
    <t>PLENED00000590000000000810946521</t>
  </si>
  <si>
    <t>PLENED00000590000000000810947542</t>
  </si>
  <si>
    <t>PLENED00000590000000000810948563</t>
  </si>
  <si>
    <t>PLENED00000590000000000810949584</t>
  </si>
  <si>
    <t>PLENED00000590000000000810950508</t>
  </si>
  <si>
    <t>PLENED00000590000000000810952550</t>
  </si>
  <si>
    <t>PLENED00000590000000000810953571</t>
  </si>
  <si>
    <t>PLENED00000590000000000810954592</t>
  </si>
  <si>
    <t>PLENED00000590000000000810955516</t>
  </si>
  <si>
    <t>PLENED00000590000000000810956537</t>
  </si>
  <si>
    <t>PLENED00000590000000000810957558</t>
  </si>
  <si>
    <t>PLENED00000590000000000810958579</t>
  </si>
  <si>
    <t>PLENED00000590000000000810959503</t>
  </si>
  <si>
    <t>PLENED00000590000000000810960524</t>
  </si>
  <si>
    <t>PLENED00000590000000001609542513</t>
  </si>
  <si>
    <t>PLENED00000590000000001609543534</t>
  </si>
  <si>
    <t>PLENED00000590000000001609544555</t>
  </si>
  <si>
    <t>PLENED00000590000000001609545576</t>
  </si>
  <si>
    <t>PLENED00000590000000001698996545</t>
  </si>
  <si>
    <t>PLENED00000590000000001701002573</t>
  </si>
  <si>
    <t>PLENED00000590000000000048238584</t>
  </si>
  <si>
    <t>PLENED00000590000000001710822571</t>
  </si>
  <si>
    <t>PLENED00000590000000000022861974</t>
  </si>
  <si>
    <t>PLENED00000590000000000022838976</t>
  </si>
  <si>
    <t>PLENED00000590000000000023481996</t>
  </si>
  <si>
    <t>PLENED00000590000000000023317947</t>
  </si>
  <si>
    <t>PLENED00000590000000000023546906</t>
  </si>
  <si>
    <t>PLENED00000590000000001710288512</t>
  </si>
  <si>
    <t>PLENED00000590000000000026413973</t>
  </si>
  <si>
    <t>PLENED00000590000000000024917985</t>
  </si>
  <si>
    <t>Suma kWh</t>
  </si>
  <si>
    <t>DZ. 390/31</t>
  </si>
  <si>
    <t>DZ.327/2</t>
  </si>
  <si>
    <t>DZ.18</t>
  </si>
  <si>
    <t>DZ.1375</t>
  </si>
  <si>
    <t>DZ.349</t>
  </si>
  <si>
    <t>DZ.1259/4</t>
  </si>
  <si>
    <t>DZ.196/2</t>
  </si>
  <si>
    <t>DZ.347/3</t>
  </si>
  <si>
    <t>DZ.347/4</t>
  </si>
  <si>
    <t>DZ.82/1</t>
  </si>
  <si>
    <t>DZ.35</t>
  </si>
  <si>
    <t>DZ.146/1</t>
  </si>
  <si>
    <t>DZ.8</t>
  </si>
  <si>
    <t>DZ. 219/4</t>
  </si>
  <si>
    <t>DZ.1308/02</t>
  </si>
  <si>
    <t>DZ. 335</t>
  </si>
  <si>
    <t>DZ.159</t>
  </si>
  <si>
    <t>DZ.273/7</t>
  </si>
  <si>
    <t>DZ.737/33</t>
  </si>
  <si>
    <t>DZ/161/16</t>
  </si>
  <si>
    <t>DZ.350/1</t>
  </si>
  <si>
    <t>NR LOKALU</t>
  </si>
  <si>
    <t>NR DOMU</t>
  </si>
  <si>
    <t>NR DZIAŁKI</t>
  </si>
  <si>
    <t>DZ. 131</t>
  </si>
  <si>
    <t>DZ. 473/23</t>
  </si>
  <si>
    <t>DZ. 107/1</t>
  </si>
  <si>
    <t>DZ. 455</t>
  </si>
  <si>
    <t>brak numeru</t>
  </si>
  <si>
    <t>DZ.499</t>
  </si>
  <si>
    <t>DZ.231</t>
  </si>
  <si>
    <t>DZ.267</t>
  </si>
  <si>
    <t>DZ.63/19</t>
  </si>
  <si>
    <t>DZ.59/27</t>
  </si>
  <si>
    <t>DZ.88/23</t>
  </si>
  <si>
    <t>DZ.453</t>
  </si>
  <si>
    <t>Góra, ul. Kręta, 62-080 Tarnowo Podgórne</t>
  </si>
  <si>
    <t>DZ.279/2</t>
  </si>
  <si>
    <t>DZ. 625</t>
  </si>
  <si>
    <t>DZ. 466</t>
  </si>
  <si>
    <t>DZ.889/9</t>
  </si>
  <si>
    <t>Lusowo, 62-080 Lusowo, Tarnowo Podgórne</t>
  </si>
  <si>
    <t>DZ.176/46</t>
  </si>
  <si>
    <t>DZ. 64</t>
  </si>
  <si>
    <t>PLENED00000590000000000116254984</t>
  </si>
  <si>
    <t>Góra, ul. Żurawinowa, 62-080 Tarnowo Podgórne</t>
  </si>
  <si>
    <t>PLENED00000590000000000107940990</t>
  </si>
  <si>
    <t>PLENED00000590000000000108271957</t>
  </si>
  <si>
    <t>Kokoszczyn, Polna, 62-080 Tarnowo Podgórne</t>
  </si>
  <si>
    <t>Lusowo, Ogrodowa</t>
  </si>
  <si>
    <t>PLENED00000590000000000024078923</t>
  </si>
  <si>
    <t>Lusówko; Grabowa,62-080 Tarnowo Podgórne</t>
  </si>
  <si>
    <t>Chyby, Lipowa 62-081 Przeźmierowo</t>
  </si>
  <si>
    <t xml:space="preserve">62-081 Przeźmierowo; Wysogotowska </t>
  </si>
  <si>
    <t xml:space="preserve">62-081 Przeźmierowo; Południowa </t>
  </si>
  <si>
    <t xml:space="preserve">62-081 Przeźmierowo; Olsztynowa </t>
  </si>
  <si>
    <t xml:space="preserve">62-081 Przeźmierowo; Leśna dz. </t>
  </si>
  <si>
    <t>Baranowo, Poznańska, 62-081 Przeźmierowo</t>
  </si>
  <si>
    <t>Baranowo, Poznańska , 62-081 Przeźmierowo</t>
  </si>
  <si>
    <t>Baranowo, Letniskowa, 62-081 Przeźmierowo</t>
  </si>
  <si>
    <t>Baranowo, Biała, 62-081 Przeźmierowo</t>
  </si>
  <si>
    <t xml:space="preserve">62-081 Chyby; Szamotulska  </t>
  </si>
  <si>
    <t xml:space="preserve">62-080 Tarnowo Podgórne; Zachodnia </t>
  </si>
  <si>
    <t>Kiączyn, 64-530 Kaźmierz</t>
  </si>
  <si>
    <t>Lusówko; Dopiewska, 62-080 Tarnowo Podgórne</t>
  </si>
  <si>
    <t>Rumianek; Parkowa, 62-080 Tarnowo Podgórne</t>
  </si>
  <si>
    <t>Sady, 62-080 Tarnowo Podgórne</t>
  </si>
  <si>
    <t>Swadzim, 62-080 Tarnowo Podgórne</t>
  </si>
  <si>
    <t>Tarnowo Podgórne, Pocztowa, 62-080 Tarnowo Podgórne</t>
  </si>
  <si>
    <t>62-080 Tarnowo Podgórne; Rokietnicka</t>
  </si>
  <si>
    <t xml:space="preserve">62-080 Tarnowo Podgórne; Poznańska </t>
  </si>
  <si>
    <t>Sady, Rolna</t>
  </si>
  <si>
    <t xml:space="preserve">Wysogotowo, ul. Batorowska </t>
  </si>
  <si>
    <t xml:space="preserve">Baranowo, Wypoczynkowa </t>
  </si>
  <si>
    <t xml:space="preserve">Tarnowo Podgórne,Kolorowa </t>
  </si>
  <si>
    <t>Ceradz Kościelny, Stawna, 62-080 Tarnowo Podgórne</t>
  </si>
  <si>
    <t xml:space="preserve">Przeźmierowo, ul. Zacisze </t>
  </si>
  <si>
    <t>DZ.211</t>
  </si>
  <si>
    <t>MOC UMOWNA [kW]</t>
  </si>
  <si>
    <t>PLENED00000590000000000067228996</t>
  </si>
  <si>
    <t>Jankowice; Edmundowska, 62-080 Tarnowo Podgórne</t>
  </si>
  <si>
    <t>Baranowo, Nowina 62-081 Przeźmierowo</t>
  </si>
  <si>
    <t>Batorowo 1, Stefana Batorego, 62-080 Tarnowo Podgórne</t>
  </si>
  <si>
    <t xml:space="preserve">Batorowo 3; Stefana Batorego  </t>
  </si>
  <si>
    <t xml:space="preserve">Batorowo 2, Stefana Batorego, 62-080 Tarnowo Podgórne </t>
  </si>
  <si>
    <t>Lusowo; Lipowa, 62-080 Tarnowo Podgórne</t>
  </si>
  <si>
    <t>62-080 Tarnowo Podgórne; Bławatkowa</t>
  </si>
  <si>
    <t>62-080 Przeźmierowo; Strumykowa</t>
  </si>
  <si>
    <t>Lusowo, 62-080 Lusowo</t>
  </si>
  <si>
    <t>SZACOWNY WOLUMEN ENERGII ELEKTRYCZNEJ W OKRESIE ZAMÓWIENIA (01.07.2018 - 31.12.2018) - ZAMÓWIENIE PODSTAWOWE</t>
  </si>
  <si>
    <t>DOSTAWA ENERGII ELEKTRYCZNEJ CZYNNEJ</t>
  </si>
  <si>
    <t>DYSTRYBUCJA ENERGII ELEKTRYCZNEJ</t>
  </si>
  <si>
    <t>Opłata handlowa (zł/1 ppe/1 m-c)**</t>
  </si>
  <si>
    <t>Wartość netto zakupu energii elektrycznej czynnej (zł)**</t>
  </si>
  <si>
    <t>ABONAMENT**</t>
  </si>
  <si>
    <t>WARTOŚĆ ŁĄCZNA NETTO USŁUG DYSTRYBUCJI**</t>
  </si>
  <si>
    <t>strefa 1</t>
  </si>
  <si>
    <t>strefa 2</t>
  </si>
  <si>
    <t>x</t>
  </si>
  <si>
    <t>stawka całodobowa</t>
  </si>
  <si>
    <t>Szacowane zapotrzebowanie na energię elektryczną [kWh] - prawo opcji</t>
  </si>
  <si>
    <t>OPŁATA HANDLOWA (zł/1 ppe/1 m-c)**</t>
  </si>
  <si>
    <t>WARTOŚĆ NETTO ZAKUPU ENERGII ELEKTRYCZNEJ  CZYNNEJ (zł)**</t>
  </si>
  <si>
    <t>ZAMÓWIENIE PODSTAWOWE</t>
  </si>
  <si>
    <t>JEDNOSTKA MOCY (kW/MW)</t>
  </si>
  <si>
    <t>JEDNOSTKA ZUŻYCIA EE CZYNNEJ (kWh/MWh)</t>
  </si>
  <si>
    <t>kW</t>
  </si>
  <si>
    <t>kWh</t>
  </si>
  <si>
    <t>MW</t>
  </si>
  <si>
    <t>SKŁADNIK ZMIENNY STAWKI SIECIOWEJ  (kWh/MWh) *</t>
  </si>
  <si>
    <t>STAWKA JAKOŚCIOWA (kWh/MWh)*</t>
  </si>
  <si>
    <t>STAWKA OPŁATY PRZEJŚCIOWEJ (MW/kW)**</t>
  </si>
  <si>
    <t>SKŁADNIK STAŁY STAWKI SIECIOWEJ (MW/kW)**</t>
  </si>
  <si>
    <t>Cena zakupu 1 kWh energii elektrycznej czynnej (zł/kWh/MWh)*</t>
  </si>
  <si>
    <t>OBECNA GRUPA TARYFOWA</t>
  </si>
  <si>
    <t>NOWA GRUPA TARYFOWA</t>
  </si>
  <si>
    <t>C21</t>
  </si>
  <si>
    <t>X</t>
  </si>
  <si>
    <t>PRAWO OPCJI (5%)</t>
  </si>
  <si>
    <t>MWh</t>
  </si>
  <si>
    <t>WARTOŚĆ NETTO - ZAMÓWIENIE PODSTAWOWE (DOSTAWA + DYSTRYBUCJA)</t>
  </si>
  <si>
    <t>PODATEK VAT (%)</t>
  </si>
  <si>
    <t>PODATEK VAT (PLN)</t>
  </si>
  <si>
    <t>WARTOŚĆ BRUTTO - ZAMÓWIENIE PODSTAWOWE  (DOSTAWA + DYSTRYBUCJA)</t>
  </si>
  <si>
    <t>WARTOŚĆ BRUTTO - PRAWO OPCJI 15%  (DOSTAWA + DYSTRYBUCJA)</t>
  </si>
  <si>
    <t xml:space="preserve">WARTOŚĆ NETTO - ZAMÓWIENIE PODSTAWOWE WRAZ Z PRAWEM OPCJI (DOSTAWA + DYSTRYBUCJA) </t>
  </si>
  <si>
    <t>WARTOŚĆ BRUTTO - ZAMÓWIENIE PODSTAWOWE WRAZ Z PRAWEM OPCJI  (DOSTAWA + DYSTRYBUCJA)</t>
  </si>
  <si>
    <t>WARTOŚĆ NETTO - PRAWO OPCJI 5% (DOSTAWA + DYSTRYBUCJA)</t>
  </si>
  <si>
    <t>Data: _____________________</t>
  </si>
  <si>
    <t>Podpis Wykonawcy:_______________________________________</t>
  </si>
  <si>
    <t>** zaokrąglenie do dwóch miejsc po przecinku</t>
  </si>
  <si>
    <t>Wykonawca zobowiązany jest do weryfikacji ustalonych formuł arkusza kalkulacyjnego.</t>
  </si>
  <si>
    <t>Uwaga! Wykonawca wypełnia tylko pola zaznaczone kolorem szarym</t>
  </si>
  <si>
    <t>* zaokrąglenie do czterech miejsc po przecinku (z wyłączeniem PPE z grupą taryfową B22 - w tym przypadku zaokrąglenie do dwóch miejsc po przecinku)</t>
  </si>
  <si>
    <t>SZACOWANA WARTOŚĆ NETTO PRZEDMIOTU ZAMÓWIENIA (dostawa + dystrybucja energii elektrycznej)**</t>
  </si>
  <si>
    <t>CENA ZAKUPU 1 kWh ENERGII ELEKTRYCZNEJ CZYNNEJ (zł/kWh/MWh)*</t>
  </si>
  <si>
    <t>STAWKA OPŁATY PRZEJŚCIOWEJ (kW/MW)</t>
  </si>
  <si>
    <t>SKŁADNIK STAŁY STAWKI SIECIOWEJ (kW/MW)**</t>
  </si>
  <si>
    <t>Załącznik Nr 3 do SIWZ - Formularz cenowy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</si>
</sst>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0.0%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000000"/>
    <numFmt numFmtId="173" formatCode="0.000000"/>
    <numFmt numFmtId="174" formatCode="0.00000"/>
    <numFmt numFmtId="175" formatCode="_-* #,##0.000\ &quot;zł&quot;_-;\-* #,##0.000\ &quot;zł&quot;_-;_-* &quot;-&quot;???\ &quot;zł&quot;_-;_-@_-"/>
    <numFmt numFmtId="176" formatCode="#,##0\ &quot;zł&quot;"/>
    <numFmt numFmtId="177" formatCode="#,##0.0\ &quot;zł&quot;"/>
    <numFmt numFmtId="178" formatCode="#,##0.00\ &quot;zł&quot;"/>
    <numFmt numFmtId="179" formatCode="#,##0.0"/>
    <numFmt numFmtId="180" formatCode="m\W\h"/>
    <numFmt numFmtId="181" formatCode="#,###,&quot;MWh&quot;"/>
    <numFmt numFmtId="182" formatCode="#,&quot;MWh&quot;"/>
    <numFmt numFmtId="183" formatCode="0,&quot;MWh&quot;"/>
    <numFmt numFmtId="184" formatCode="#,##0.000"/>
    <numFmt numFmtId="185" formatCode="0.00000000"/>
    <numFmt numFmtId="186" formatCode="_-* #,##0.000\ _z_ł_-;\-* #,##0.000\ _z_ł_-;_-* &quot;-&quot;??\ _z_ł_-;_-@_-"/>
    <numFmt numFmtId="187" formatCode="_-* #,##0.0\ _z_ł_-;\-* #,##0.0\ _z_ł_-;_-* &quot;-&quot;??\ _z_ł_-;_-@_-"/>
    <numFmt numFmtId="188" formatCode="_-* #,##0\ _z_ł_-;\-* #,##0\ _z_ł_-;_-* &quot;-&quot;??\ _z_ł_-;_-@_-"/>
    <numFmt numFmtId="189" formatCode="_-* #,##0.000\ _z_ł_-;\-* #,##0.000\ _z_ł_-;_-* &quot;-&quot;???\ _z_ł_-;_-@_-"/>
    <numFmt numFmtId="190" formatCode="d/mm/yyyy"/>
    <numFmt numFmtId="191" formatCode="#,##0.0000"/>
    <numFmt numFmtId="192" formatCode="#,##0.00000"/>
    <numFmt numFmtId="193" formatCode="#,##0.000000"/>
    <numFmt numFmtId="194" formatCode="#,##0.0000000"/>
  </numFmts>
  <fonts count="57">
    <font>
      <sz val="11"/>
      <color indexed="8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0"/>
      <color indexed="36"/>
      <name val="Arial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4"/>
      <color indexed="10"/>
      <name val="Calibri"/>
      <family val="2"/>
    </font>
    <font>
      <b/>
      <i/>
      <sz val="20"/>
      <color indexed="10"/>
      <name val="Calibri"/>
      <family val="2"/>
    </font>
    <font>
      <b/>
      <sz val="26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b/>
      <sz val="11"/>
      <color rgb="FFFF0000"/>
      <name val="Arial"/>
      <family val="2"/>
    </font>
    <font>
      <b/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Calibri"/>
      <family val="2"/>
    </font>
    <font>
      <b/>
      <i/>
      <sz val="20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48" fillId="8" borderId="0" applyNumberFormat="0" applyBorder="0" applyAlignment="0" applyProtection="0"/>
    <xf numFmtId="0" fontId="0" fillId="3" borderId="0" applyNumberFormat="0" applyBorder="0" applyAlignment="0" applyProtection="0"/>
    <xf numFmtId="0" fontId="48" fillId="9" borderId="0" applyNumberFormat="0" applyBorder="0" applyAlignment="0" applyProtection="0"/>
    <xf numFmtId="0" fontId="0" fillId="4" borderId="0" applyNumberFormat="0" applyBorder="0" applyAlignment="0" applyProtection="0"/>
    <xf numFmtId="0" fontId="48" fillId="10" borderId="0" applyNumberFormat="0" applyBorder="0" applyAlignment="0" applyProtection="0"/>
    <xf numFmtId="0" fontId="0" fillId="5" borderId="0" applyNumberFormat="0" applyBorder="0" applyAlignment="0" applyProtection="0"/>
    <xf numFmtId="0" fontId="48" fillId="11" borderId="0" applyNumberFormat="0" applyBorder="0" applyAlignment="0" applyProtection="0"/>
    <xf numFmtId="0" fontId="0" fillId="6" borderId="0" applyNumberFormat="0" applyBorder="0" applyAlignment="0" applyProtection="0"/>
    <xf numFmtId="0" fontId="48" fillId="12" borderId="0" applyNumberFormat="0" applyBorder="0" applyAlignment="0" applyProtection="0"/>
    <xf numFmtId="0" fontId="0" fillId="7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48" fillId="18" borderId="0" applyNumberFormat="0" applyBorder="0" applyAlignment="0" applyProtection="0"/>
    <xf numFmtId="0" fontId="0" fillId="15" borderId="0" applyNumberFormat="0" applyBorder="0" applyAlignment="0" applyProtection="0"/>
    <xf numFmtId="0" fontId="48" fillId="19" borderId="0" applyNumberFormat="0" applyBorder="0" applyAlignment="0" applyProtection="0"/>
    <xf numFmtId="0" fontId="0" fillId="16" borderId="0" applyNumberFormat="0" applyBorder="0" applyAlignment="0" applyProtection="0"/>
    <xf numFmtId="0" fontId="48" fillId="20" borderId="0" applyNumberFormat="0" applyBorder="0" applyAlignment="0" applyProtection="0"/>
    <xf numFmtId="0" fontId="0" fillId="5" borderId="0" applyNumberFormat="0" applyBorder="0" applyAlignment="0" applyProtection="0"/>
    <xf numFmtId="0" fontId="48" fillId="21" borderId="0" applyNumberFormat="0" applyBorder="0" applyAlignment="0" applyProtection="0"/>
    <xf numFmtId="0" fontId="0" fillId="14" borderId="0" applyNumberFormat="0" applyBorder="0" applyAlignment="0" applyProtection="0"/>
    <xf numFmtId="0" fontId="48" fillId="22" borderId="0" applyNumberFormat="0" applyBorder="0" applyAlignment="0" applyProtection="0"/>
    <xf numFmtId="0" fontId="0" fillId="17" borderId="0" applyNumberFormat="0" applyBorder="0" applyAlignment="0" applyProtection="0"/>
    <xf numFmtId="0" fontId="4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4" borderId="0" applyNumberFormat="0" applyBorder="0" applyAlignment="0" applyProtection="0"/>
    <xf numFmtId="0" fontId="48" fillId="28" borderId="0" applyNumberFormat="0" applyBorder="0" applyAlignment="0" applyProtection="0"/>
    <xf numFmtId="0" fontId="3" fillId="15" borderId="0" applyNumberFormat="0" applyBorder="0" applyAlignment="0" applyProtection="0"/>
    <xf numFmtId="0" fontId="48" fillId="29" borderId="0" applyNumberFormat="0" applyBorder="0" applyAlignment="0" applyProtection="0"/>
    <xf numFmtId="0" fontId="3" fillId="16" borderId="0" applyNumberFormat="0" applyBorder="0" applyAlignment="0" applyProtection="0"/>
    <xf numFmtId="0" fontId="48" fillId="30" borderId="0" applyNumberFormat="0" applyBorder="0" applyAlignment="0" applyProtection="0"/>
    <xf numFmtId="0" fontId="3" fillId="25" borderId="0" applyNumberFormat="0" applyBorder="0" applyAlignment="0" applyProtection="0"/>
    <xf numFmtId="0" fontId="48" fillId="31" borderId="0" applyNumberFormat="0" applyBorder="0" applyAlignment="0" applyProtection="0"/>
    <xf numFmtId="0" fontId="3" fillId="26" borderId="0" applyNumberFormat="0" applyBorder="0" applyAlignment="0" applyProtection="0"/>
    <xf numFmtId="0" fontId="48" fillId="32" borderId="0" applyNumberFormat="0" applyBorder="0" applyAlignment="0" applyProtection="0"/>
    <xf numFmtId="0" fontId="3" fillId="27" borderId="0" applyNumberFormat="0" applyBorder="0" applyAlignment="0" applyProtection="0"/>
    <xf numFmtId="0" fontId="4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" fillId="3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12" fillId="7" borderId="1" applyNumberFormat="0" applyAlignment="0" applyProtection="0"/>
    <xf numFmtId="0" fontId="15" fillId="38" borderId="3" applyNumberFormat="0" applyAlignment="0" applyProtection="0"/>
    <xf numFmtId="0" fontId="8" fillId="4" borderId="0" applyNumberFormat="0" applyBorder="0" applyAlignment="0" applyProtection="0"/>
    <xf numFmtId="0" fontId="49" fillId="4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7" applyNumberFormat="0" applyFill="0" applyAlignment="0" applyProtection="0"/>
    <xf numFmtId="0" fontId="6" fillId="39" borderId="2" applyNumberFormat="0" applyAlignment="0" applyProtection="0"/>
    <xf numFmtId="0" fontId="13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50" fillId="4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0" fillId="43" borderId="8" applyNumberFormat="0" applyFont="0" applyAlignment="0" applyProtection="0"/>
    <xf numFmtId="0" fontId="5" fillId="38" borderId="1" applyNumberFormat="0" applyAlignment="0" applyProtection="0"/>
    <xf numFmtId="0" fontId="2" fillId="0" borderId="0" applyNumberFormat="0" applyFill="0" applyBorder="0" applyAlignment="0" applyProtection="0"/>
    <xf numFmtId="0" fontId="15" fillId="38" borderId="3" applyNumberForma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0" fillId="4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1" fillId="4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1" fillId="45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46" borderId="10" xfId="0" applyFont="1" applyFill="1" applyBorder="1" applyAlignment="1">
      <alignment horizontal="center" vertical="center" wrapText="1"/>
    </xf>
    <xf numFmtId="0" fontId="21" fillId="45" borderId="11" xfId="0" applyFont="1" applyFill="1" applyBorder="1" applyAlignment="1">
      <alignment horizontal="center" vertical="center"/>
    </xf>
    <xf numFmtId="0" fontId="25" fillId="45" borderId="10" xfId="0" applyFont="1" applyFill="1" applyBorder="1" applyAlignment="1">
      <alignment horizontal="center" vertical="center"/>
    </xf>
    <xf numFmtId="0" fontId="26" fillId="47" borderId="12" xfId="0" applyFont="1" applyFill="1" applyBorder="1" applyAlignment="1">
      <alignment horizontal="center" vertical="center" wrapText="1"/>
    </xf>
    <xf numFmtId="0" fontId="26" fillId="47" borderId="10" xfId="0" applyFont="1" applyFill="1" applyBorder="1" applyAlignment="1">
      <alignment horizontal="center" vertical="center" wrapText="1"/>
    </xf>
    <xf numFmtId="0" fontId="28" fillId="45" borderId="11" xfId="0" applyFont="1" applyFill="1" applyBorder="1" applyAlignment="1">
      <alignment horizontal="center" vertical="center" wrapText="1"/>
    </xf>
    <xf numFmtId="0" fontId="28" fillId="45" borderId="10" xfId="0" applyFont="1" applyFill="1" applyBorder="1" applyAlignment="1">
      <alignment horizontal="center" vertical="center" wrapText="1"/>
    </xf>
    <xf numFmtId="0" fontId="28" fillId="45" borderId="13" xfId="0" applyFont="1" applyFill="1" applyBorder="1" applyAlignment="1">
      <alignment horizontal="center" vertical="center" wrapText="1"/>
    </xf>
    <xf numFmtId="0" fontId="28" fillId="45" borderId="14" xfId="0" applyFont="1" applyFill="1" applyBorder="1" applyAlignment="1">
      <alignment horizontal="center" vertical="center" wrapText="1"/>
    </xf>
    <xf numFmtId="3" fontId="29" fillId="45" borderId="10" xfId="0" applyNumberFormat="1" applyFont="1" applyFill="1" applyBorder="1" applyAlignment="1">
      <alignment horizontal="center" vertical="center" wrapText="1"/>
    </xf>
    <xf numFmtId="164" fontId="28" fillId="45" borderId="10" xfId="0" applyNumberFormat="1" applyFont="1" applyFill="1" applyBorder="1" applyAlignment="1">
      <alignment horizontal="center" vertical="center" wrapText="1"/>
    </xf>
    <xf numFmtId="0" fontId="28" fillId="45" borderId="14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center" vertical="center" wrapText="1"/>
    </xf>
    <xf numFmtId="0" fontId="28" fillId="45" borderId="0" xfId="0" applyFont="1" applyFill="1" applyAlignment="1">
      <alignment horizontal="center" vertical="center"/>
    </xf>
    <xf numFmtId="1" fontId="29" fillId="45" borderId="10" xfId="0" applyNumberFormat="1" applyFont="1" applyFill="1" applyBorder="1" applyAlignment="1">
      <alignment horizontal="center" vertical="center" wrapText="1"/>
    </xf>
    <xf numFmtId="3" fontId="24" fillId="45" borderId="15" xfId="0" applyNumberFormat="1" applyFont="1" applyFill="1" applyBorder="1" applyAlignment="1">
      <alignment horizontal="center" vertical="center" wrapText="1"/>
    </xf>
    <xf numFmtId="0" fontId="29" fillId="45" borderId="0" xfId="0" applyFont="1" applyFill="1" applyAlignment="1">
      <alignment horizontal="center" vertical="center" wrapText="1"/>
    </xf>
    <xf numFmtId="0" fontId="29" fillId="45" borderId="0" xfId="0" applyFont="1" applyFill="1" applyBorder="1" applyAlignment="1">
      <alignment horizontal="center" vertical="center" wrapText="1"/>
    </xf>
    <xf numFmtId="184" fontId="29" fillId="45" borderId="0" xfId="0" applyNumberFormat="1" applyFont="1" applyFill="1" applyAlignment="1">
      <alignment horizontal="center" vertical="center" wrapText="1"/>
    </xf>
    <xf numFmtId="0" fontId="21" fillId="45" borderId="10" xfId="0" applyFont="1" applyFill="1" applyBorder="1" applyAlignment="1">
      <alignment horizontal="center" vertical="center"/>
    </xf>
    <xf numFmtId="0" fontId="28" fillId="45" borderId="0" xfId="0" applyFont="1" applyFill="1" applyAlignment="1">
      <alignment horizontal="center" vertical="center" wrapText="1"/>
    </xf>
    <xf numFmtId="0" fontId="29" fillId="45" borderId="1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8" fillId="45" borderId="0" xfId="0" applyFont="1" applyFill="1" applyBorder="1" applyAlignment="1">
      <alignment horizontal="center" vertical="center" wrapText="1"/>
    </xf>
    <xf numFmtId="0" fontId="52" fillId="45" borderId="0" xfId="0" applyFont="1" applyFill="1" applyAlignment="1">
      <alignment horizontal="center" vertical="center"/>
    </xf>
    <xf numFmtId="191" fontId="29" fillId="45" borderId="0" xfId="0" applyNumberFormat="1" applyFont="1" applyFill="1" applyAlignment="1">
      <alignment horizontal="center" vertical="center" wrapText="1"/>
    </xf>
    <xf numFmtId="2" fontId="28" fillId="45" borderId="10" xfId="0" applyNumberFormat="1" applyFont="1" applyFill="1" applyBorder="1" applyAlignment="1">
      <alignment horizontal="center" vertical="center" wrapText="1"/>
    </xf>
    <xf numFmtId="2" fontId="27" fillId="45" borderId="10" xfId="0" applyNumberFormat="1" applyFont="1" applyFill="1" applyBorder="1" applyAlignment="1">
      <alignment horizontal="center" vertical="center" wrapText="1"/>
    </xf>
    <xf numFmtId="2" fontId="20" fillId="45" borderId="10" xfId="0" applyNumberFormat="1" applyFont="1" applyFill="1" applyBorder="1" applyAlignment="1">
      <alignment horizontal="center" vertical="center" wrapText="1"/>
    </xf>
    <xf numFmtId="2" fontId="23" fillId="45" borderId="10" xfId="0" applyNumberFormat="1" applyFont="1" applyFill="1" applyBorder="1" applyAlignment="1">
      <alignment horizontal="center" vertical="center" wrapText="1"/>
    </xf>
    <xf numFmtId="3" fontId="27" fillId="45" borderId="15" xfId="0" applyNumberFormat="1" applyFont="1" applyFill="1" applyBorder="1" applyAlignment="1">
      <alignment horizontal="center" vertical="center" wrapText="1"/>
    </xf>
    <xf numFmtId="3" fontId="20" fillId="45" borderId="15" xfId="0" applyNumberFormat="1" applyFont="1" applyFill="1" applyBorder="1" applyAlignment="1">
      <alignment horizontal="center" vertical="center" wrapText="1"/>
    </xf>
    <xf numFmtId="3" fontId="23" fillId="45" borderId="15" xfId="0" applyNumberFormat="1" applyFont="1" applyFill="1" applyBorder="1" applyAlignment="1">
      <alignment horizontal="center" vertical="center" wrapText="1"/>
    </xf>
    <xf numFmtId="0" fontId="23" fillId="45" borderId="10" xfId="0" applyFont="1" applyFill="1" applyBorder="1" applyAlignment="1">
      <alignment horizontal="center" vertical="center" wrapText="1"/>
    </xf>
    <xf numFmtId="4" fontId="23" fillId="45" borderId="15" xfId="0" applyNumberFormat="1" applyFont="1" applyFill="1" applyBorder="1" applyAlignment="1">
      <alignment horizontal="center" vertical="center" wrapText="1"/>
    </xf>
    <xf numFmtId="4" fontId="20" fillId="45" borderId="15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0" fontId="20" fillId="0" borderId="10" xfId="113" applyNumberFormat="1" applyFont="1" applyBorder="1" applyAlignment="1">
      <alignment horizontal="center" vertical="center"/>
    </xf>
    <xf numFmtId="184" fontId="20" fillId="45" borderId="10" xfId="0" applyNumberFormat="1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3" fontId="20" fillId="45" borderId="10" xfId="0" applyNumberFormat="1" applyFont="1" applyFill="1" applyBorder="1" applyAlignment="1">
      <alignment horizontal="center" vertical="center" wrapText="1"/>
    </xf>
    <xf numFmtId="0" fontId="20" fillId="45" borderId="16" xfId="0" applyFont="1" applyFill="1" applyBorder="1" applyAlignment="1">
      <alignment horizontal="center" vertical="center" wrapText="1"/>
    </xf>
    <xf numFmtId="0" fontId="20" fillId="45" borderId="17" xfId="0" applyFont="1" applyFill="1" applyBorder="1" applyAlignment="1">
      <alignment horizontal="center" vertical="center" wrapText="1"/>
    </xf>
    <xf numFmtId="0" fontId="20" fillId="45" borderId="13" xfId="0" applyFont="1" applyFill="1" applyBorder="1" applyAlignment="1">
      <alignment horizontal="center" vertical="center" wrapText="1"/>
    </xf>
    <xf numFmtId="0" fontId="20" fillId="45" borderId="18" xfId="0" applyFont="1" applyFill="1" applyBorder="1" applyAlignment="1">
      <alignment horizontal="center" vertical="center" wrapText="1"/>
    </xf>
    <xf numFmtId="0" fontId="20" fillId="45" borderId="0" xfId="0" applyFont="1" applyFill="1" applyBorder="1" applyAlignment="1">
      <alignment horizontal="center" vertical="center" wrapText="1"/>
    </xf>
    <xf numFmtId="0" fontId="20" fillId="45" borderId="19" xfId="0" applyFont="1" applyFill="1" applyBorder="1" applyAlignment="1">
      <alignment horizontal="center" vertical="center" wrapText="1"/>
    </xf>
    <xf numFmtId="0" fontId="20" fillId="45" borderId="20" xfId="0" applyFont="1" applyFill="1" applyBorder="1" applyAlignment="1">
      <alignment horizontal="center" vertical="center" wrapText="1"/>
    </xf>
    <xf numFmtId="0" fontId="20" fillId="45" borderId="21" xfId="0" applyFont="1" applyFill="1" applyBorder="1" applyAlignment="1">
      <alignment horizontal="center" vertical="center" wrapText="1"/>
    </xf>
    <xf numFmtId="0" fontId="20" fillId="45" borderId="22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47" borderId="10" xfId="0" applyFont="1" applyFill="1" applyBorder="1" applyAlignment="1">
      <alignment horizontal="center" vertical="center" wrapText="1"/>
    </xf>
    <xf numFmtId="0" fontId="21" fillId="46" borderId="10" xfId="0" applyFont="1" applyFill="1" applyBorder="1" applyAlignment="1">
      <alignment horizontal="center" vertical="center" wrapText="1"/>
    </xf>
    <xf numFmtId="3" fontId="23" fillId="45" borderId="10" xfId="0" applyNumberFormat="1" applyFont="1" applyFill="1" applyBorder="1" applyAlignment="1">
      <alignment horizontal="center" vertical="center" wrapText="1"/>
    </xf>
    <xf numFmtId="0" fontId="28" fillId="45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top"/>
    </xf>
    <xf numFmtId="0" fontId="40" fillId="47" borderId="0" xfId="0" applyFont="1" applyFill="1" applyBorder="1" applyAlignment="1">
      <alignment vertical="center"/>
    </xf>
    <xf numFmtId="0" fontId="53" fillId="48" borderId="0" xfId="0" applyFont="1" applyFill="1" applyAlignment="1">
      <alignment horizontal="left" vertical="center"/>
    </xf>
    <xf numFmtId="0" fontId="54" fillId="48" borderId="0" xfId="0" applyFont="1" applyFill="1" applyAlignment="1">
      <alignment horizontal="center" vertical="center" wrapText="1"/>
    </xf>
    <xf numFmtId="0" fontId="55" fillId="47" borderId="0" xfId="0" applyFont="1" applyFill="1" applyAlignment="1">
      <alignment vertical="center"/>
    </xf>
    <xf numFmtId="0" fontId="56" fillId="47" borderId="0" xfId="0" applyFont="1" applyFill="1" applyAlignment="1">
      <alignment horizontal="left" vertical="center"/>
    </xf>
    <xf numFmtId="0" fontId="56" fillId="47" borderId="21" xfId="0" applyFont="1" applyFill="1" applyBorder="1" applyAlignment="1">
      <alignment horizontal="left" vertical="center"/>
    </xf>
    <xf numFmtId="165" fontId="29" fillId="49" borderId="10" xfId="0" applyNumberFormat="1" applyFont="1" applyFill="1" applyBorder="1" applyAlignment="1">
      <alignment horizontal="center" vertical="center" wrapText="1"/>
    </xf>
    <xf numFmtId="0" fontId="29" fillId="49" borderId="10" xfId="0" applyFont="1" applyFill="1" applyBorder="1" applyAlignment="1">
      <alignment horizontal="center" vertical="center" wrapText="1"/>
    </xf>
    <xf numFmtId="2" fontId="29" fillId="49" borderId="10" xfId="0" applyNumberFormat="1" applyFont="1" applyFill="1" applyBorder="1" applyAlignment="1">
      <alignment horizontal="center" vertical="center" wrapText="1"/>
    </xf>
    <xf numFmtId="0" fontId="47" fillId="45" borderId="0" xfId="0" applyFont="1" applyFill="1" applyBorder="1" applyAlignment="1">
      <alignment horizontal="left" vertical="center" wrapText="1"/>
    </xf>
    <xf numFmtId="0" fontId="47" fillId="45" borderId="19" xfId="0" applyFont="1" applyFill="1" applyBorder="1" applyAlignment="1">
      <alignment horizontal="left" vertical="center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— akcent 1" xfId="22"/>
    <cellStyle name="20% - akcent 2" xfId="23"/>
    <cellStyle name="20% — akcent 2" xfId="24"/>
    <cellStyle name="20% - akcent 3" xfId="25"/>
    <cellStyle name="20% — akcent 3" xfId="26"/>
    <cellStyle name="20% - akcent 4" xfId="27"/>
    <cellStyle name="20% — akcent 4" xfId="28"/>
    <cellStyle name="20% - akcent 5" xfId="29"/>
    <cellStyle name="20% — akcent 5" xfId="30"/>
    <cellStyle name="20% - akcent 6" xfId="31"/>
    <cellStyle name="20% — akcent 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akcent 1" xfId="39"/>
    <cellStyle name="40% — akcent 1" xfId="40"/>
    <cellStyle name="40% - akcent 2" xfId="41"/>
    <cellStyle name="40% — akcent 2" xfId="42"/>
    <cellStyle name="40% - akcent 3" xfId="43"/>
    <cellStyle name="40% — akcent 3" xfId="44"/>
    <cellStyle name="40% - akcent 4" xfId="45"/>
    <cellStyle name="40% — akcent 4" xfId="46"/>
    <cellStyle name="40% - akcent 5" xfId="47"/>
    <cellStyle name="40% — akcent 5" xfId="48"/>
    <cellStyle name="40% - akcent 6" xfId="49"/>
    <cellStyle name="40% — akcent 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akcent 1" xfId="57"/>
    <cellStyle name="60% — akcent 1" xfId="58"/>
    <cellStyle name="60% - akcent 2" xfId="59"/>
    <cellStyle name="60% — akcent 2" xfId="60"/>
    <cellStyle name="60% - akcent 3" xfId="61"/>
    <cellStyle name="60% — akcent 3" xfId="62"/>
    <cellStyle name="60% - akcent 4" xfId="63"/>
    <cellStyle name="60% — akcent 4" xfId="64"/>
    <cellStyle name="60% - akcent 5" xfId="65"/>
    <cellStyle name="60% — akcent 5" xfId="66"/>
    <cellStyle name="60% - akcent 6" xfId="67"/>
    <cellStyle name="60% — akcent 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cent 1" xfId="75"/>
    <cellStyle name="Akcent 2" xfId="76"/>
    <cellStyle name="Akcent 3" xfId="77"/>
    <cellStyle name="Akcent 4" xfId="78"/>
    <cellStyle name="Akcent 5" xfId="79"/>
    <cellStyle name="Akcent 6" xfId="80"/>
    <cellStyle name="Bad" xfId="81"/>
    <cellStyle name="Calculation" xfId="82"/>
    <cellStyle name="Check Cell" xfId="83"/>
    <cellStyle name="Dane wejściowe" xfId="84"/>
    <cellStyle name="Dane wyjściowe" xfId="85"/>
    <cellStyle name="Dobre" xfId="86"/>
    <cellStyle name="Dobry" xfId="87"/>
    <cellStyle name="Comma" xfId="88"/>
    <cellStyle name="Comma [0]" xfId="89"/>
    <cellStyle name="Explanatory Text" xfId="90"/>
    <cellStyle name="Good" xfId="91"/>
    <cellStyle name="Heading 1" xfId="92"/>
    <cellStyle name="Heading 2" xfId="93"/>
    <cellStyle name="Heading 3" xfId="94"/>
    <cellStyle name="Heading 4" xfId="95"/>
    <cellStyle name="Hyperlink" xfId="96"/>
    <cellStyle name="Input" xfId="97"/>
    <cellStyle name="Komórka połączona" xfId="98"/>
    <cellStyle name="Komórka zaznaczona" xfId="99"/>
    <cellStyle name="Linked Cell" xfId="100"/>
    <cellStyle name="Nagłówek 1" xfId="101"/>
    <cellStyle name="Nagłówek 2" xfId="102"/>
    <cellStyle name="Nagłówek 3" xfId="103"/>
    <cellStyle name="Nagłówek 4" xfId="104"/>
    <cellStyle name="Neutral" xfId="105"/>
    <cellStyle name="Neutralne" xfId="106"/>
    <cellStyle name="Neutralny" xfId="107"/>
    <cellStyle name="Normalny 2" xfId="108"/>
    <cellStyle name="Note" xfId="109"/>
    <cellStyle name="Obliczenia" xfId="110"/>
    <cellStyle name="Followed Hyperlink" xfId="111"/>
    <cellStyle name="Output" xfId="112"/>
    <cellStyle name="Percent" xfId="113"/>
    <cellStyle name="Suma" xfId="114"/>
    <cellStyle name="Tekst objaśnienia" xfId="115"/>
    <cellStyle name="Tekst ostrzeżenia" xfId="116"/>
    <cellStyle name="Title" xfId="117"/>
    <cellStyle name="Total" xfId="118"/>
    <cellStyle name="Tytuł" xfId="119"/>
    <cellStyle name="Uwaga" xfId="120"/>
    <cellStyle name="Currency" xfId="121"/>
    <cellStyle name="Currency [0]" xfId="122"/>
    <cellStyle name="Warning Text" xfId="123"/>
    <cellStyle name="Złe" xfId="124"/>
    <cellStyle name="Zły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0"/>
  <sheetViews>
    <sheetView tabSelected="1" view="pageBreakPreview" zoomScale="75" zoomScaleNormal="75" zoomScaleSheetLayoutView="75" workbookViewId="0" topLeftCell="P112">
      <selection activeCell="AB11" sqref="AB11"/>
    </sheetView>
  </sheetViews>
  <sheetFormatPr defaultColWidth="8.796875" defaultRowHeight="12" customHeight="1"/>
  <cols>
    <col min="1" max="1" width="5.69921875" style="21" customWidth="1"/>
    <col min="2" max="2" width="57.69921875" style="21" customWidth="1"/>
    <col min="3" max="3" width="31.59765625" style="21" customWidth="1"/>
    <col min="4" max="4" width="18.69921875" style="21" customWidth="1"/>
    <col min="5" max="5" width="18.59765625" style="21" customWidth="1"/>
    <col min="6" max="7" width="17.59765625" style="21" customWidth="1"/>
    <col min="8" max="10" width="16.09765625" style="21" customWidth="1"/>
    <col min="11" max="11" width="48.5" style="22" customWidth="1"/>
    <col min="12" max="12" width="12.796875" style="23" customWidth="1"/>
    <col min="13" max="13" width="13.8984375" style="23" customWidth="1"/>
    <col min="14" max="14" width="14.69921875" style="21" customWidth="1"/>
    <col min="15" max="15" width="13.5" style="21" customWidth="1"/>
    <col min="16" max="16" width="14.59765625" style="21" customWidth="1"/>
    <col min="17" max="18" width="11.69921875" style="21" customWidth="1"/>
    <col min="19" max="19" width="13.5" style="21" customWidth="1"/>
    <col min="20" max="20" width="14.19921875" style="21" customWidth="1"/>
    <col min="21" max="21" width="14.69921875" style="21" customWidth="1"/>
    <col min="22" max="22" width="15.09765625" style="21" customWidth="1"/>
    <col min="23" max="23" width="18.3984375" style="21" customWidth="1"/>
    <col min="24" max="24" width="23.69921875" style="21" customWidth="1"/>
    <col min="25" max="25" width="13.09765625" style="21" customWidth="1"/>
    <col min="26" max="26" width="12.796875" style="21" customWidth="1"/>
    <col min="27" max="27" width="15" style="21" customWidth="1"/>
    <col min="28" max="28" width="14.796875" style="21" customWidth="1"/>
    <col min="29" max="29" width="17.3984375" style="21" customWidth="1"/>
    <col min="30" max="30" width="12" style="21" customWidth="1"/>
    <col min="31" max="31" width="10.69921875" style="21" customWidth="1"/>
    <col min="32" max="32" width="12.3984375" style="21" customWidth="1"/>
    <col min="33" max="33" width="13.296875" style="21" customWidth="1"/>
    <col min="34" max="34" width="16" style="21" customWidth="1"/>
    <col min="35" max="35" width="15.19921875" style="21" customWidth="1"/>
    <col min="36" max="36" width="14.8984375" style="21" customWidth="1"/>
    <col min="37" max="37" width="18.19921875" style="21" customWidth="1"/>
    <col min="38" max="38" width="21.3984375" style="21" customWidth="1"/>
    <col min="39" max="16384" width="8.69921875" style="21" customWidth="1"/>
  </cols>
  <sheetData>
    <row r="1" spans="12:20" ht="12" customHeight="1">
      <c r="L1" s="73" t="s">
        <v>284</v>
      </c>
      <c r="M1" s="73"/>
      <c r="N1" s="73"/>
      <c r="O1" s="73"/>
      <c r="P1" s="73"/>
      <c r="Q1" s="73"/>
      <c r="R1" s="73"/>
      <c r="S1" s="73"/>
      <c r="T1" s="73"/>
    </row>
    <row r="2" spans="12:20" ht="12" customHeight="1">
      <c r="L2" s="73"/>
      <c r="M2" s="73"/>
      <c r="N2" s="73"/>
      <c r="O2" s="73"/>
      <c r="P2" s="73"/>
      <c r="Q2" s="73"/>
      <c r="R2" s="73"/>
      <c r="S2" s="73"/>
      <c r="T2" s="73"/>
    </row>
    <row r="3" spans="12:20" ht="12" customHeight="1">
      <c r="L3" s="73"/>
      <c r="M3" s="73"/>
      <c r="N3" s="73"/>
      <c r="O3" s="73"/>
      <c r="P3" s="73"/>
      <c r="Q3" s="73"/>
      <c r="R3" s="73"/>
      <c r="S3" s="73"/>
      <c r="T3" s="73"/>
    </row>
    <row r="4" spans="12:20" ht="12" customHeight="1">
      <c r="L4" s="74"/>
      <c r="M4" s="74"/>
      <c r="N4" s="74"/>
      <c r="O4" s="74"/>
      <c r="P4" s="74"/>
      <c r="Q4" s="74"/>
      <c r="R4" s="74"/>
      <c r="S4" s="74"/>
      <c r="T4" s="74"/>
    </row>
    <row r="5" spans="1:38" ht="12" customHeight="1">
      <c r="A5" s="78" t="s">
        <v>290</v>
      </c>
      <c r="B5" s="78"/>
      <c r="C5" s="78"/>
      <c r="D5" s="78"/>
      <c r="E5" s="78"/>
      <c r="F5" s="78"/>
      <c r="G5" s="78"/>
      <c r="H5" s="78"/>
      <c r="I5" s="78"/>
      <c r="J5" s="78"/>
      <c r="K5" s="79"/>
      <c r="L5" s="45" t="s">
        <v>255</v>
      </c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8" t="s">
        <v>270</v>
      </c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50"/>
      <c r="AL5" s="46" t="s">
        <v>286</v>
      </c>
    </row>
    <row r="6" spans="1:38" ht="12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9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51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3"/>
      <c r="AL6" s="46"/>
    </row>
    <row r="7" spans="1:38" ht="12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9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51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3"/>
      <c r="AL7" s="46"/>
    </row>
    <row r="8" spans="1:38" ht="12" customHeight="1">
      <c r="A8" s="78"/>
      <c r="B8" s="78"/>
      <c r="C8" s="78"/>
      <c r="D8" s="78"/>
      <c r="E8" s="78"/>
      <c r="F8" s="78"/>
      <c r="G8" s="78"/>
      <c r="H8" s="78"/>
      <c r="I8" s="78"/>
      <c r="J8" s="78"/>
      <c r="K8" s="79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54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6"/>
      <c r="AL8" s="46"/>
    </row>
    <row r="9" spans="1:38" ht="22.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9"/>
      <c r="L9" s="62" t="s">
        <v>241</v>
      </c>
      <c r="M9" s="62"/>
      <c r="N9" s="57" t="s">
        <v>242</v>
      </c>
      <c r="O9" s="57"/>
      <c r="P9" s="57"/>
      <c r="Q9" s="59" t="s">
        <v>243</v>
      </c>
      <c r="R9" s="59"/>
      <c r="S9" s="59"/>
      <c r="T9" s="59"/>
      <c r="U9" s="59"/>
      <c r="V9" s="59"/>
      <c r="W9" s="59"/>
      <c r="X9" s="57" t="s">
        <v>286</v>
      </c>
      <c r="Y9" s="58" t="s">
        <v>252</v>
      </c>
      <c r="Z9" s="58"/>
      <c r="AA9" s="57" t="s">
        <v>242</v>
      </c>
      <c r="AB9" s="57"/>
      <c r="AC9" s="57"/>
      <c r="AD9" s="59" t="s">
        <v>243</v>
      </c>
      <c r="AE9" s="59"/>
      <c r="AF9" s="59"/>
      <c r="AG9" s="59"/>
      <c r="AH9" s="59"/>
      <c r="AI9" s="59"/>
      <c r="AJ9" s="59"/>
      <c r="AK9" s="57" t="s">
        <v>286</v>
      </c>
      <c r="AL9" s="46"/>
    </row>
    <row r="10" spans="1:38" ht="99.75" customHeight="1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9"/>
      <c r="L10" s="62"/>
      <c r="M10" s="62"/>
      <c r="N10" s="1" t="s">
        <v>265</v>
      </c>
      <c r="O10" s="1" t="s">
        <v>244</v>
      </c>
      <c r="P10" s="2" t="s">
        <v>245</v>
      </c>
      <c r="Q10" s="60" t="s">
        <v>261</v>
      </c>
      <c r="R10" s="60"/>
      <c r="S10" s="3" t="s">
        <v>262</v>
      </c>
      <c r="T10" s="3" t="s">
        <v>263</v>
      </c>
      <c r="U10" s="3" t="s">
        <v>246</v>
      </c>
      <c r="V10" s="3" t="s">
        <v>264</v>
      </c>
      <c r="W10" s="3" t="s">
        <v>247</v>
      </c>
      <c r="X10" s="57"/>
      <c r="Y10" s="58"/>
      <c r="Z10" s="58"/>
      <c r="AA10" s="1" t="s">
        <v>287</v>
      </c>
      <c r="AB10" s="1" t="s">
        <v>253</v>
      </c>
      <c r="AC10" s="1" t="s">
        <v>254</v>
      </c>
      <c r="AD10" s="60" t="s">
        <v>261</v>
      </c>
      <c r="AE10" s="60"/>
      <c r="AF10" s="3" t="s">
        <v>262</v>
      </c>
      <c r="AG10" s="3" t="s">
        <v>288</v>
      </c>
      <c r="AH10" s="3" t="s">
        <v>246</v>
      </c>
      <c r="AI10" s="3" t="s">
        <v>289</v>
      </c>
      <c r="AJ10" s="1" t="s">
        <v>254</v>
      </c>
      <c r="AK10" s="57"/>
      <c r="AL10" s="46"/>
    </row>
    <row r="11" spans="1:38" s="25" customFormat="1" ht="64.5" customHeight="1">
      <c r="A11" s="8" t="s">
        <v>0</v>
      </c>
      <c r="B11" s="8" t="s">
        <v>1</v>
      </c>
      <c r="C11" s="8" t="s">
        <v>173</v>
      </c>
      <c r="D11" s="8" t="s">
        <v>174</v>
      </c>
      <c r="E11" s="8" t="s">
        <v>175</v>
      </c>
      <c r="F11" s="8" t="s">
        <v>266</v>
      </c>
      <c r="G11" s="8" t="s">
        <v>267</v>
      </c>
      <c r="H11" s="9" t="s">
        <v>230</v>
      </c>
      <c r="I11" s="6" t="s">
        <v>256</v>
      </c>
      <c r="J11" s="7" t="s">
        <v>257</v>
      </c>
      <c r="K11" s="10" t="s">
        <v>2</v>
      </c>
      <c r="L11" s="4" t="s">
        <v>248</v>
      </c>
      <c r="M11" s="4" t="s">
        <v>249</v>
      </c>
      <c r="N11" s="1" t="s">
        <v>251</v>
      </c>
      <c r="O11" s="24" t="s">
        <v>250</v>
      </c>
      <c r="P11" s="3" t="s">
        <v>250</v>
      </c>
      <c r="Q11" s="24" t="s">
        <v>248</v>
      </c>
      <c r="R11" s="24" t="s">
        <v>249</v>
      </c>
      <c r="S11" s="3" t="s">
        <v>250</v>
      </c>
      <c r="T11" s="3" t="s">
        <v>250</v>
      </c>
      <c r="U11" s="3" t="s">
        <v>250</v>
      </c>
      <c r="V11" s="3" t="s">
        <v>250</v>
      </c>
      <c r="W11" s="3" t="s">
        <v>250</v>
      </c>
      <c r="X11" s="3" t="s">
        <v>250</v>
      </c>
      <c r="Y11" s="24" t="s">
        <v>248</v>
      </c>
      <c r="Z11" s="24" t="s">
        <v>249</v>
      </c>
      <c r="AA11" s="1" t="s">
        <v>251</v>
      </c>
      <c r="AB11" s="5" t="s">
        <v>250</v>
      </c>
      <c r="AC11" s="3" t="s">
        <v>250</v>
      </c>
      <c r="AD11" s="24" t="s">
        <v>248</v>
      </c>
      <c r="AE11" s="24" t="s">
        <v>249</v>
      </c>
      <c r="AF11" s="3" t="s">
        <v>250</v>
      </c>
      <c r="AG11" s="3" t="s">
        <v>250</v>
      </c>
      <c r="AH11" s="3" t="s">
        <v>250</v>
      </c>
      <c r="AI11" s="3" t="s">
        <v>250</v>
      </c>
      <c r="AJ11" s="3" t="s">
        <v>250</v>
      </c>
      <c r="AK11" s="3" t="s">
        <v>250</v>
      </c>
      <c r="AL11" s="3" t="s">
        <v>250</v>
      </c>
    </row>
    <row r="12" spans="1:38" ht="24.75" customHeight="1">
      <c r="A12" s="9">
        <v>1</v>
      </c>
      <c r="B12" s="9" t="s">
        <v>203</v>
      </c>
      <c r="C12" s="9" t="s">
        <v>180</v>
      </c>
      <c r="D12" s="9" t="s">
        <v>180</v>
      </c>
      <c r="E12" s="9" t="s">
        <v>152</v>
      </c>
      <c r="F12" s="9" t="s">
        <v>55</v>
      </c>
      <c r="G12" s="9" t="s">
        <v>268</v>
      </c>
      <c r="H12" s="9">
        <v>50</v>
      </c>
      <c r="I12" s="11" t="s">
        <v>258</v>
      </c>
      <c r="J12" s="11" t="s">
        <v>259</v>
      </c>
      <c r="K12" s="11" t="s">
        <v>57</v>
      </c>
      <c r="L12" s="12">
        <v>3800</v>
      </c>
      <c r="M12" s="12">
        <v>17800</v>
      </c>
      <c r="N12" s="75"/>
      <c r="O12" s="76"/>
      <c r="P12" s="31">
        <f>(L12+M12)*N12+(6*O12)</f>
        <v>0</v>
      </c>
      <c r="Q12" s="76"/>
      <c r="R12" s="76"/>
      <c r="S12" s="76"/>
      <c r="T12" s="76"/>
      <c r="U12" s="77"/>
      <c r="V12" s="76"/>
      <c r="W12" s="32">
        <f>(L12*Q12)+(M12*R12)+(L12+M12)*S12+(6*H12*T12)+(6*U12)+(6*H12*V12)</f>
        <v>0</v>
      </c>
      <c r="X12" s="33">
        <f>P12+W12</f>
        <v>0</v>
      </c>
      <c r="Y12" s="19">
        <f>L12*0.05</f>
        <v>190</v>
      </c>
      <c r="Z12" s="19">
        <f>M12*0.05</f>
        <v>890</v>
      </c>
      <c r="AA12" s="75"/>
      <c r="AB12" s="26" t="s">
        <v>250</v>
      </c>
      <c r="AC12" s="31">
        <f>(Y12+Z12)*AA12</f>
        <v>0</v>
      </c>
      <c r="AD12" s="76"/>
      <c r="AE12" s="76"/>
      <c r="AF12" s="76"/>
      <c r="AG12" s="26" t="s">
        <v>269</v>
      </c>
      <c r="AH12" s="26" t="s">
        <v>269</v>
      </c>
      <c r="AI12" s="26" t="s">
        <v>269</v>
      </c>
      <c r="AJ12" s="31">
        <f>(Y12*AD12)+(Z12*AE12)+(Y12+Z12)*AF12</f>
        <v>0</v>
      </c>
      <c r="AK12" s="32">
        <f>AC12+AJ12</f>
        <v>0</v>
      </c>
      <c r="AL12" s="34">
        <f>AK12+X12</f>
        <v>0</v>
      </c>
    </row>
    <row r="13" spans="1:38" ht="24.75" customHeight="1">
      <c r="A13" s="9">
        <v>2</v>
      </c>
      <c r="B13" s="9" t="s">
        <v>4</v>
      </c>
      <c r="C13" s="9">
        <v>158</v>
      </c>
      <c r="D13" s="9" t="s">
        <v>180</v>
      </c>
      <c r="E13" s="9" t="s">
        <v>180</v>
      </c>
      <c r="F13" s="9" t="s">
        <v>56</v>
      </c>
      <c r="G13" s="9" t="s">
        <v>56</v>
      </c>
      <c r="H13" s="9">
        <v>5</v>
      </c>
      <c r="I13" s="11" t="s">
        <v>258</v>
      </c>
      <c r="J13" s="11" t="s">
        <v>259</v>
      </c>
      <c r="K13" s="11" t="s">
        <v>58</v>
      </c>
      <c r="L13" s="12">
        <v>55.965</v>
      </c>
      <c r="M13" s="12">
        <v>358.995</v>
      </c>
      <c r="N13" s="75"/>
      <c r="O13" s="76"/>
      <c r="P13" s="31">
        <f aca="true" t="shared" si="0" ref="P13:P76">(L13+M13)*N13+(6*O13)</f>
        <v>0</v>
      </c>
      <c r="Q13" s="76"/>
      <c r="R13" s="76"/>
      <c r="S13" s="76"/>
      <c r="T13" s="76"/>
      <c r="U13" s="76"/>
      <c r="V13" s="76"/>
      <c r="W13" s="32">
        <f>(L13*Q13)+(M13*R13)+(L13+M13)*S13+(6*H13*T13)+(6*U13)+(6*H13*V13)</f>
        <v>0</v>
      </c>
      <c r="X13" s="33">
        <f>P13+W13</f>
        <v>0</v>
      </c>
      <c r="Y13" s="19">
        <f aca="true" t="shared" si="1" ref="Y13:Y76">L13*0.05</f>
        <v>2.7982500000000003</v>
      </c>
      <c r="Z13" s="19">
        <f aca="true" t="shared" si="2" ref="Z13:Z76">M13*0.05</f>
        <v>17.94975</v>
      </c>
      <c r="AA13" s="75"/>
      <c r="AB13" s="26" t="s">
        <v>250</v>
      </c>
      <c r="AC13" s="31">
        <f aca="true" t="shared" si="3" ref="AC13:AC76">(Y13+Z13)*AA13</f>
        <v>0</v>
      </c>
      <c r="AD13" s="76"/>
      <c r="AE13" s="76"/>
      <c r="AF13" s="76"/>
      <c r="AG13" s="26" t="s">
        <v>269</v>
      </c>
      <c r="AH13" s="26" t="s">
        <v>269</v>
      </c>
      <c r="AI13" s="26" t="s">
        <v>269</v>
      </c>
      <c r="AJ13" s="31">
        <f>(Y13*AD13)+(Z13*AE13)+(Y13+Z13)*AF13</f>
        <v>0</v>
      </c>
      <c r="AK13" s="32">
        <f>AC13+AJ13</f>
        <v>0</v>
      </c>
      <c r="AL13" s="34">
        <f aca="true" t="shared" si="4" ref="AL13:AL76">AK13+X13</f>
        <v>0</v>
      </c>
    </row>
    <row r="14" spans="1:38" ht="24.75" customHeight="1">
      <c r="A14" s="9">
        <v>3</v>
      </c>
      <c r="B14" s="9" t="s">
        <v>5</v>
      </c>
      <c r="C14" s="9" t="s">
        <v>180</v>
      </c>
      <c r="D14" s="9" t="s">
        <v>180</v>
      </c>
      <c r="E14" s="9" t="s">
        <v>180</v>
      </c>
      <c r="F14" s="9" t="s">
        <v>56</v>
      </c>
      <c r="G14" s="9" t="s">
        <v>56</v>
      </c>
      <c r="H14" s="9">
        <v>9</v>
      </c>
      <c r="I14" s="11" t="s">
        <v>258</v>
      </c>
      <c r="J14" s="11" t="s">
        <v>259</v>
      </c>
      <c r="K14" s="11" t="s">
        <v>59</v>
      </c>
      <c r="L14" s="12">
        <v>193.83</v>
      </c>
      <c r="M14" s="12">
        <v>756.21</v>
      </c>
      <c r="N14" s="75"/>
      <c r="O14" s="76"/>
      <c r="P14" s="31">
        <f t="shared" si="0"/>
        <v>0</v>
      </c>
      <c r="Q14" s="76"/>
      <c r="R14" s="76"/>
      <c r="S14" s="76"/>
      <c r="T14" s="76"/>
      <c r="U14" s="76"/>
      <c r="V14" s="76"/>
      <c r="W14" s="32">
        <f aca="true" t="shared" si="5" ref="W14:W35">(L14*Q14)+(M14*R14)+(L14+M14)*S14+(6*H14*T14)+(6*U14)+(6*H14*V14)</f>
        <v>0</v>
      </c>
      <c r="X14" s="33">
        <f aca="true" t="shared" si="6" ref="X14:X35">P14+W14</f>
        <v>0</v>
      </c>
      <c r="Y14" s="19">
        <f t="shared" si="1"/>
        <v>9.691500000000001</v>
      </c>
      <c r="Z14" s="19">
        <f t="shared" si="2"/>
        <v>37.810500000000005</v>
      </c>
      <c r="AA14" s="75"/>
      <c r="AB14" s="26" t="s">
        <v>250</v>
      </c>
      <c r="AC14" s="31">
        <f t="shared" si="3"/>
        <v>0</v>
      </c>
      <c r="AD14" s="76"/>
      <c r="AE14" s="76"/>
      <c r="AF14" s="76"/>
      <c r="AG14" s="26" t="s">
        <v>269</v>
      </c>
      <c r="AH14" s="26" t="s">
        <v>269</v>
      </c>
      <c r="AI14" s="26" t="s">
        <v>269</v>
      </c>
      <c r="AJ14" s="31">
        <f aca="true" t="shared" si="7" ref="AJ14:AJ35">(Y14*AD14)+(Z14*AE14)+(Y14+Z14)*AF14</f>
        <v>0</v>
      </c>
      <c r="AK14" s="32">
        <f aca="true" t="shared" si="8" ref="AK14:AK35">AC14+AJ14</f>
        <v>0</v>
      </c>
      <c r="AL14" s="34">
        <f t="shared" si="4"/>
        <v>0</v>
      </c>
    </row>
    <row r="15" spans="1:38" ht="24.75" customHeight="1">
      <c r="A15" s="9">
        <v>4</v>
      </c>
      <c r="B15" s="9" t="s">
        <v>6</v>
      </c>
      <c r="C15" s="9" t="s">
        <v>180</v>
      </c>
      <c r="D15" s="9" t="s">
        <v>180</v>
      </c>
      <c r="E15" s="9" t="s">
        <v>180</v>
      </c>
      <c r="F15" s="9" t="s">
        <v>56</v>
      </c>
      <c r="G15" s="9" t="s">
        <v>56</v>
      </c>
      <c r="H15" s="9">
        <v>5</v>
      </c>
      <c r="I15" s="11" t="s">
        <v>258</v>
      </c>
      <c r="J15" s="11" t="s">
        <v>259</v>
      </c>
      <c r="K15" s="11" t="s">
        <v>60</v>
      </c>
      <c r="L15" s="12">
        <v>131.04</v>
      </c>
      <c r="M15" s="12">
        <v>532.35</v>
      </c>
      <c r="N15" s="75"/>
      <c r="O15" s="76"/>
      <c r="P15" s="31">
        <f t="shared" si="0"/>
        <v>0</v>
      </c>
      <c r="Q15" s="76"/>
      <c r="R15" s="76"/>
      <c r="S15" s="76"/>
      <c r="T15" s="76"/>
      <c r="U15" s="76"/>
      <c r="V15" s="76"/>
      <c r="W15" s="32">
        <f t="shared" si="5"/>
        <v>0</v>
      </c>
      <c r="X15" s="33">
        <f t="shared" si="6"/>
        <v>0</v>
      </c>
      <c r="Y15" s="19">
        <f t="shared" si="1"/>
        <v>6.552</v>
      </c>
      <c r="Z15" s="19">
        <f t="shared" si="2"/>
        <v>26.617500000000003</v>
      </c>
      <c r="AA15" s="75"/>
      <c r="AB15" s="26" t="s">
        <v>250</v>
      </c>
      <c r="AC15" s="31">
        <f t="shared" si="3"/>
        <v>0</v>
      </c>
      <c r="AD15" s="76"/>
      <c r="AE15" s="76"/>
      <c r="AF15" s="76"/>
      <c r="AG15" s="26" t="s">
        <v>269</v>
      </c>
      <c r="AH15" s="26" t="s">
        <v>269</v>
      </c>
      <c r="AI15" s="26" t="s">
        <v>269</v>
      </c>
      <c r="AJ15" s="31">
        <f t="shared" si="7"/>
        <v>0</v>
      </c>
      <c r="AK15" s="32">
        <f t="shared" si="8"/>
        <v>0</v>
      </c>
      <c r="AL15" s="34">
        <f t="shared" si="4"/>
        <v>0</v>
      </c>
    </row>
    <row r="16" spans="1:38" ht="24.75" customHeight="1">
      <c r="A16" s="9">
        <v>5</v>
      </c>
      <c r="B16" s="9" t="s">
        <v>7</v>
      </c>
      <c r="C16" s="9" t="s">
        <v>180</v>
      </c>
      <c r="D16" s="9" t="s">
        <v>180</v>
      </c>
      <c r="E16" s="9" t="s">
        <v>180</v>
      </c>
      <c r="F16" s="9" t="s">
        <v>56</v>
      </c>
      <c r="G16" s="9" t="s">
        <v>56</v>
      </c>
      <c r="H16" s="9">
        <v>27</v>
      </c>
      <c r="I16" s="11" t="s">
        <v>258</v>
      </c>
      <c r="J16" s="11" t="s">
        <v>259</v>
      </c>
      <c r="K16" s="11" t="s">
        <v>61</v>
      </c>
      <c r="L16" s="12">
        <v>589.6800000000001</v>
      </c>
      <c r="M16" s="12">
        <v>2118.48</v>
      </c>
      <c r="N16" s="75"/>
      <c r="O16" s="76"/>
      <c r="P16" s="31">
        <f t="shared" si="0"/>
        <v>0</v>
      </c>
      <c r="Q16" s="76"/>
      <c r="R16" s="76"/>
      <c r="S16" s="76"/>
      <c r="T16" s="76"/>
      <c r="U16" s="76"/>
      <c r="V16" s="76"/>
      <c r="W16" s="32">
        <f t="shared" si="5"/>
        <v>0</v>
      </c>
      <c r="X16" s="33">
        <f t="shared" si="6"/>
        <v>0</v>
      </c>
      <c r="Y16" s="19">
        <f t="shared" si="1"/>
        <v>29.484000000000005</v>
      </c>
      <c r="Z16" s="19">
        <f t="shared" si="2"/>
        <v>105.924</v>
      </c>
      <c r="AA16" s="75"/>
      <c r="AB16" s="26" t="s">
        <v>250</v>
      </c>
      <c r="AC16" s="31">
        <f t="shared" si="3"/>
        <v>0</v>
      </c>
      <c r="AD16" s="76"/>
      <c r="AE16" s="76"/>
      <c r="AF16" s="76"/>
      <c r="AG16" s="26" t="s">
        <v>269</v>
      </c>
      <c r="AH16" s="26" t="s">
        <v>269</v>
      </c>
      <c r="AI16" s="26" t="s">
        <v>269</v>
      </c>
      <c r="AJ16" s="31">
        <f t="shared" si="7"/>
        <v>0</v>
      </c>
      <c r="AK16" s="32">
        <f t="shared" si="8"/>
        <v>0</v>
      </c>
      <c r="AL16" s="34">
        <f t="shared" si="4"/>
        <v>0</v>
      </c>
    </row>
    <row r="17" spans="1:38" ht="24.75" customHeight="1">
      <c r="A17" s="9">
        <v>6</v>
      </c>
      <c r="B17" s="9" t="s">
        <v>233</v>
      </c>
      <c r="C17" s="9" t="s">
        <v>180</v>
      </c>
      <c r="D17" s="9" t="s">
        <v>180</v>
      </c>
      <c r="E17" s="9" t="s">
        <v>153</v>
      </c>
      <c r="F17" s="9" t="s">
        <v>56</v>
      </c>
      <c r="G17" s="9" t="s">
        <v>56</v>
      </c>
      <c r="H17" s="9">
        <v>7</v>
      </c>
      <c r="I17" s="11" t="s">
        <v>258</v>
      </c>
      <c r="J17" s="11" t="s">
        <v>259</v>
      </c>
      <c r="K17" s="11" t="s">
        <v>62</v>
      </c>
      <c r="L17" s="12">
        <v>68.25</v>
      </c>
      <c r="M17" s="12">
        <v>294.84000000000003</v>
      </c>
      <c r="N17" s="75"/>
      <c r="O17" s="76"/>
      <c r="P17" s="31">
        <f t="shared" si="0"/>
        <v>0</v>
      </c>
      <c r="Q17" s="76"/>
      <c r="R17" s="76"/>
      <c r="S17" s="76"/>
      <c r="T17" s="76"/>
      <c r="U17" s="76"/>
      <c r="V17" s="76"/>
      <c r="W17" s="32">
        <f t="shared" si="5"/>
        <v>0</v>
      </c>
      <c r="X17" s="33">
        <f t="shared" si="6"/>
        <v>0</v>
      </c>
      <c r="Y17" s="19">
        <f t="shared" si="1"/>
        <v>3.4125</v>
      </c>
      <c r="Z17" s="19">
        <f t="shared" si="2"/>
        <v>14.742000000000003</v>
      </c>
      <c r="AA17" s="75"/>
      <c r="AB17" s="26" t="s">
        <v>250</v>
      </c>
      <c r="AC17" s="31">
        <f t="shared" si="3"/>
        <v>0</v>
      </c>
      <c r="AD17" s="76"/>
      <c r="AE17" s="76"/>
      <c r="AF17" s="76"/>
      <c r="AG17" s="26" t="s">
        <v>269</v>
      </c>
      <c r="AH17" s="26" t="s">
        <v>269</v>
      </c>
      <c r="AI17" s="26" t="s">
        <v>269</v>
      </c>
      <c r="AJ17" s="31">
        <f t="shared" si="7"/>
        <v>0</v>
      </c>
      <c r="AK17" s="32">
        <f t="shared" si="8"/>
        <v>0</v>
      </c>
      <c r="AL17" s="34">
        <f t="shared" si="4"/>
        <v>0</v>
      </c>
    </row>
    <row r="18" spans="1:38" ht="24.75" customHeight="1">
      <c r="A18" s="9">
        <v>7</v>
      </c>
      <c r="B18" s="9" t="s">
        <v>204</v>
      </c>
      <c r="C18" s="9" t="s">
        <v>180</v>
      </c>
      <c r="D18" s="9" t="s">
        <v>180</v>
      </c>
      <c r="E18" s="9" t="s">
        <v>154</v>
      </c>
      <c r="F18" s="9" t="s">
        <v>56</v>
      </c>
      <c r="G18" s="9" t="s">
        <v>56</v>
      </c>
      <c r="H18" s="9">
        <v>5</v>
      </c>
      <c r="I18" s="11" t="s">
        <v>258</v>
      </c>
      <c r="J18" s="11" t="s">
        <v>259</v>
      </c>
      <c r="K18" s="11" t="s">
        <v>63</v>
      </c>
      <c r="L18" s="12">
        <v>24.57</v>
      </c>
      <c r="M18" s="12">
        <v>128.31</v>
      </c>
      <c r="N18" s="75"/>
      <c r="O18" s="76"/>
      <c r="P18" s="31">
        <f t="shared" si="0"/>
        <v>0</v>
      </c>
      <c r="Q18" s="76"/>
      <c r="R18" s="76"/>
      <c r="S18" s="76"/>
      <c r="T18" s="76"/>
      <c r="U18" s="76"/>
      <c r="V18" s="76"/>
      <c r="W18" s="32">
        <f t="shared" si="5"/>
        <v>0</v>
      </c>
      <c r="X18" s="33">
        <f t="shared" si="6"/>
        <v>0</v>
      </c>
      <c r="Y18" s="19">
        <f t="shared" si="1"/>
        <v>1.2285000000000001</v>
      </c>
      <c r="Z18" s="19">
        <f t="shared" si="2"/>
        <v>6.415500000000001</v>
      </c>
      <c r="AA18" s="75"/>
      <c r="AB18" s="26" t="s">
        <v>250</v>
      </c>
      <c r="AC18" s="31">
        <f t="shared" si="3"/>
        <v>0</v>
      </c>
      <c r="AD18" s="76"/>
      <c r="AE18" s="76"/>
      <c r="AF18" s="76"/>
      <c r="AG18" s="26" t="s">
        <v>269</v>
      </c>
      <c r="AH18" s="26" t="s">
        <v>269</v>
      </c>
      <c r="AI18" s="26" t="s">
        <v>269</v>
      </c>
      <c r="AJ18" s="31">
        <f t="shared" si="7"/>
        <v>0</v>
      </c>
      <c r="AK18" s="32">
        <f t="shared" si="8"/>
        <v>0</v>
      </c>
      <c r="AL18" s="34">
        <f t="shared" si="4"/>
        <v>0</v>
      </c>
    </row>
    <row r="19" spans="1:38" ht="24.75" customHeight="1">
      <c r="A19" s="9">
        <v>8</v>
      </c>
      <c r="B19" s="9" t="s">
        <v>205</v>
      </c>
      <c r="C19" s="9" t="s">
        <v>180</v>
      </c>
      <c r="D19" s="9" t="s">
        <v>180</v>
      </c>
      <c r="E19" s="9" t="s">
        <v>155</v>
      </c>
      <c r="F19" s="9" t="s">
        <v>56</v>
      </c>
      <c r="G19" s="9" t="s">
        <v>56</v>
      </c>
      <c r="H19" s="9">
        <v>11</v>
      </c>
      <c r="I19" s="11" t="s">
        <v>258</v>
      </c>
      <c r="J19" s="11" t="s">
        <v>259</v>
      </c>
      <c r="K19" s="11" t="s">
        <v>64</v>
      </c>
      <c r="L19" s="12">
        <v>884.52</v>
      </c>
      <c r="M19" s="12">
        <v>3611.79</v>
      </c>
      <c r="N19" s="75"/>
      <c r="O19" s="76"/>
      <c r="P19" s="31">
        <f t="shared" si="0"/>
        <v>0</v>
      </c>
      <c r="Q19" s="76"/>
      <c r="R19" s="76"/>
      <c r="S19" s="76"/>
      <c r="T19" s="76"/>
      <c r="U19" s="76"/>
      <c r="V19" s="76"/>
      <c r="W19" s="32">
        <f t="shared" si="5"/>
        <v>0</v>
      </c>
      <c r="X19" s="33">
        <f t="shared" si="6"/>
        <v>0</v>
      </c>
      <c r="Y19" s="19">
        <f t="shared" si="1"/>
        <v>44.226</v>
      </c>
      <c r="Z19" s="19">
        <f t="shared" si="2"/>
        <v>180.58950000000002</v>
      </c>
      <c r="AA19" s="75"/>
      <c r="AB19" s="26" t="s">
        <v>250</v>
      </c>
      <c r="AC19" s="31">
        <f t="shared" si="3"/>
        <v>0</v>
      </c>
      <c r="AD19" s="76"/>
      <c r="AE19" s="76"/>
      <c r="AF19" s="76"/>
      <c r="AG19" s="26" t="s">
        <v>269</v>
      </c>
      <c r="AH19" s="26" t="s">
        <v>269</v>
      </c>
      <c r="AI19" s="26" t="s">
        <v>269</v>
      </c>
      <c r="AJ19" s="31">
        <f t="shared" si="7"/>
        <v>0</v>
      </c>
      <c r="AK19" s="32">
        <f t="shared" si="8"/>
        <v>0</v>
      </c>
      <c r="AL19" s="34">
        <f t="shared" si="4"/>
        <v>0</v>
      </c>
    </row>
    <row r="20" spans="1:38" ht="24.75" customHeight="1">
      <c r="A20" s="9">
        <v>9</v>
      </c>
      <c r="B20" s="9" t="s">
        <v>206</v>
      </c>
      <c r="C20" s="9" t="s">
        <v>180</v>
      </c>
      <c r="D20" s="9" t="s">
        <v>180</v>
      </c>
      <c r="E20" s="9" t="s">
        <v>156</v>
      </c>
      <c r="F20" s="9" t="s">
        <v>56</v>
      </c>
      <c r="G20" s="9" t="s">
        <v>56</v>
      </c>
      <c r="H20" s="9">
        <v>15</v>
      </c>
      <c r="I20" s="11" t="s">
        <v>258</v>
      </c>
      <c r="J20" s="11" t="s">
        <v>259</v>
      </c>
      <c r="K20" s="11" t="s">
        <v>65</v>
      </c>
      <c r="L20" s="12">
        <v>947.3100000000001</v>
      </c>
      <c r="M20" s="12">
        <v>3895.71</v>
      </c>
      <c r="N20" s="75"/>
      <c r="O20" s="76"/>
      <c r="P20" s="31">
        <f t="shared" si="0"/>
        <v>0</v>
      </c>
      <c r="Q20" s="76"/>
      <c r="R20" s="76"/>
      <c r="S20" s="76"/>
      <c r="T20" s="76"/>
      <c r="U20" s="76"/>
      <c r="V20" s="76"/>
      <c r="W20" s="32">
        <f t="shared" si="5"/>
        <v>0</v>
      </c>
      <c r="X20" s="33">
        <f t="shared" si="6"/>
        <v>0</v>
      </c>
      <c r="Y20" s="19">
        <f t="shared" si="1"/>
        <v>47.365500000000004</v>
      </c>
      <c r="Z20" s="19">
        <f t="shared" si="2"/>
        <v>194.7855</v>
      </c>
      <c r="AA20" s="75"/>
      <c r="AB20" s="26" t="s">
        <v>250</v>
      </c>
      <c r="AC20" s="31">
        <f t="shared" si="3"/>
        <v>0</v>
      </c>
      <c r="AD20" s="76"/>
      <c r="AE20" s="76"/>
      <c r="AF20" s="76"/>
      <c r="AG20" s="26" t="s">
        <v>269</v>
      </c>
      <c r="AH20" s="26" t="s">
        <v>269</v>
      </c>
      <c r="AI20" s="26" t="s">
        <v>269</v>
      </c>
      <c r="AJ20" s="31">
        <f t="shared" si="7"/>
        <v>0</v>
      </c>
      <c r="AK20" s="32">
        <f t="shared" si="8"/>
        <v>0</v>
      </c>
      <c r="AL20" s="34">
        <f t="shared" si="4"/>
        <v>0</v>
      </c>
    </row>
    <row r="21" spans="1:38" ht="24.75" customHeight="1">
      <c r="A21" s="9">
        <v>10</v>
      </c>
      <c r="B21" s="9" t="s">
        <v>207</v>
      </c>
      <c r="C21" s="9" t="s">
        <v>180</v>
      </c>
      <c r="D21" s="9" t="s">
        <v>180</v>
      </c>
      <c r="E21" s="9" t="s">
        <v>157</v>
      </c>
      <c r="F21" s="9" t="s">
        <v>56</v>
      </c>
      <c r="G21" s="9" t="s">
        <v>56</v>
      </c>
      <c r="H21" s="9">
        <v>17</v>
      </c>
      <c r="I21" s="11" t="s">
        <v>258</v>
      </c>
      <c r="J21" s="11" t="s">
        <v>259</v>
      </c>
      <c r="K21" s="11" t="s">
        <v>66</v>
      </c>
      <c r="L21" s="12">
        <v>1165.71</v>
      </c>
      <c r="M21" s="12">
        <v>5137.860000000001</v>
      </c>
      <c r="N21" s="75"/>
      <c r="O21" s="76"/>
      <c r="P21" s="31">
        <f t="shared" si="0"/>
        <v>0</v>
      </c>
      <c r="Q21" s="76"/>
      <c r="R21" s="76"/>
      <c r="S21" s="76"/>
      <c r="T21" s="76"/>
      <c r="U21" s="76"/>
      <c r="V21" s="76"/>
      <c r="W21" s="32">
        <f t="shared" si="5"/>
        <v>0</v>
      </c>
      <c r="X21" s="33">
        <f t="shared" si="6"/>
        <v>0</v>
      </c>
      <c r="Y21" s="19">
        <f t="shared" si="1"/>
        <v>58.285500000000006</v>
      </c>
      <c r="Z21" s="19">
        <f t="shared" si="2"/>
        <v>256.89300000000003</v>
      </c>
      <c r="AA21" s="75"/>
      <c r="AB21" s="26" t="s">
        <v>250</v>
      </c>
      <c r="AC21" s="31">
        <f t="shared" si="3"/>
        <v>0</v>
      </c>
      <c r="AD21" s="76"/>
      <c r="AE21" s="76"/>
      <c r="AF21" s="76"/>
      <c r="AG21" s="26" t="s">
        <v>269</v>
      </c>
      <c r="AH21" s="26" t="s">
        <v>269</v>
      </c>
      <c r="AI21" s="26" t="s">
        <v>269</v>
      </c>
      <c r="AJ21" s="31">
        <f t="shared" si="7"/>
        <v>0</v>
      </c>
      <c r="AK21" s="32">
        <f t="shared" si="8"/>
        <v>0</v>
      </c>
      <c r="AL21" s="34">
        <f t="shared" si="4"/>
        <v>0</v>
      </c>
    </row>
    <row r="22" spans="1:38" ht="24.75" customHeight="1">
      <c r="A22" s="9">
        <v>11</v>
      </c>
      <c r="B22" s="9" t="s">
        <v>208</v>
      </c>
      <c r="C22" s="9" t="s">
        <v>180</v>
      </c>
      <c r="D22" s="9" t="s">
        <v>180</v>
      </c>
      <c r="E22" s="9" t="s">
        <v>158</v>
      </c>
      <c r="F22" s="9" t="s">
        <v>56</v>
      </c>
      <c r="G22" s="9" t="s">
        <v>56</v>
      </c>
      <c r="H22" s="9">
        <v>27</v>
      </c>
      <c r="I22" s="11" t="s">
        <v>258</v>
      </c>
      <c r="J22" s="11" t="s">
        <v>259</v>
      </c>
      <c r="K22" s="11" t="s">
        <v>67</v>
      </c>
      <c r="L22" s="12">
        <v>1479.66</v>
      </c>
      <c r="M22" s="12">
        <v>5424.51</v>
      </c>
      <c r="N22" s="75"/>
      <c r="O22" s="76"/>
      <c r="P22" s="31">
        <f t="shared" si="0"/>
        <v>0</v>
      </c>
      <c r="Q22" s="76"/>
      <c r="R22" s="76"/>
      <c r="S22" s="76"/>
      <c r="T22" s="76"/>
      <c r="U22" s="76"/>
      <c r="V22" s="76"/>
      <c r="W22" s="32">
        <f t="shared" si="5"/>
        <v>0</v>
      </c>
      <c r="X22" s="33">
        <f t="shared" si="6"/>
        <v>0</v>
      </c>
      <c r="Y22" s="19">
        <f t="shared" si="1"/>
        <v>73.983</v>
      </c>
      <c r="Z22" s="19">
        <f t="shared" si="2"/>
        <v>271.2255</v>
      </c>
      <c r="AA22" s="75"/>
      <c r="AB22" s="26" t="s">
        <v>250</v>
      </c>
      <c r="AC22" s="31">
        <f t="shared" si="3"/>
        <v>0</v>
      </c>
      <c r="AD22" s="76"/>
      <c r="AE22" s="76"/>
      <c r="AF22" s="76"/>
      <c r="AG22" s="26" t="s">
        <v>269</v>
      </c>
      <c r="AH22" s="26" t="s">
        <v>269</v>
      </c>
      <c r="AI22" s="26" t="s">
        <v>269</v>
      </c>
      <c r="AJ22" s="31">
        <f t="shared" si="7"/>
        <v>0</v>
      </c>
      <c r="AK22" s="32">
        <f t="shared" si="8"/>
        <v>0</v>
      </c>
      <c r="AL22" s="34">
        <f t="shared" si="4"/>
        <v>0</v>
      </c>
    </row>
    <row r="23" spans="1:38" ht="24.75" customHeight="1">
      <c r="A23" s="9">
        <v>12</v>
      </c>
      <c r="B23" s="9" t="s">
        <v>8</v>
      </c>
      <c r="C23" s="9" t="s">
        <v>180</v>
      </c>
      <c r="D23" s="9" t="s">
        <v>180</v>
      </c>
      <c r="E23" s="9" t="s">
        <v>180</v>
      </c>
      <c r="F23" s="9" t="s">
        <v>56</v>
      </c>
      <c r="G23" s="9" t="s">
        <v>56</v>
      </c>
      <c r="H23" s="9">
        <v>5</v>
      </c>
      <c r="I23" s="11" t="s">
        <v>258</v>
      </c>
      <c r="J23" s="11" t="s">
        <v>259</v>
      </c>
      <c r="K23" s="11" t="s">
        <v>68</v>
      </c>
      <c r="L23" s="12">
        <v>51.870000000000005</v>
      </c>
      <c r="M23" s="12">
        <v>264.81</v>
      </c>
      <c r="N23" s="75"/>
      <c r="O23" s="76"/>
      <c r="P23" s="31">
        <f t="shared" si="0"/>
        <v>0</v>
      </c>
      <c r="Q23" s="76"/>
      <c r="R23" s="76"/>
      <c r="S23" s="76"/>
      <c r="T23" s="76"/>
      <c r="U23" s="76"/>
      <c r="V23" s="76"/>
      <c r="W23" s="32">
        <f t="shared" si="5"/>
        <v>0</v>
      </c>
      <c r="X23" s="33">
        <f t="shared" si="6"/>
        <v>0</v>
      </c>
      <c r="Y23" s="19">
        <f t="shared" si="1"/>
        <v>2.5935000000000006</v>
      </c>
      <c r="Z23" s="19">
        <f t="shared" si="2"/>
        <v>13.2405</v>
      </c>
      <c r="AA23" s="75"/>
      <c r="AB23" s="26" t="s">
        <v>250</v>
      </c>
      <c r="AC23" s="31">
        <f t="shared" si="3"/>
        <v>0</v>
      </c>
      <c r="AD23" s="76"/>
      <c r="AE23" s="76"/>
      <c r="AF23" s="76"/>
      <c r="AG23" s="26" t="s">
        <v>269</v>
      </c>
      <c r="AH23" s="26" t="s">
        <v>269</v>
      </c>
      <c r="AI23" s="26" t="s">
        <v>269</v>
      </c>
      <c r="AJ23" s="31">
        <f t="shared" si="7"/>
        <v>0</v>
      </c>
      <c r="AK23" s="32">
        <f t="shared" si="8"/>
        <v>0</v>
      </c>
      <c r="AL23" s="34">
        <f t="shared" si="4"/>
        <v>0</v>
      </c>
    </row>
    <row r="24" spans="1:38" ht="24.75" customHeight="1">
      <c r="A24" s="9">
        <v>13</v>
      </c>
      <c r="B24" s="9" t="s">
        <v>209</v>
      </c>
      <c r="C24" s="9" t="s">
        <v>180</v>
      </c>
      <c r="D24" s="9" t="s">
        <v>180</v>
      </c>
      <c r="E24" s="9" t="s">
        <v>159</v>
      </c>
      <c r="F24" s="9" t="s">
        <v>56</v>
      </c>
      <c r="G24" s="9" t="s">
        <v>56</v>
      </c>
      <c r="H24" s="9">
        <v>17</v>
      </c>
      <c r="I24" s="11" t="s">
        <v>258</v>
      </c>
      <c r="J24" s="11" t="s">
        <v>259</v>
      </c>
      <c r="K24" s="11" t="s">
        <v>69</v>
      </c>
      <c r="L24" s="12">
        <v>128.31</v>
      </c>
      <c r="M24" s="12">
        <v>625.1700000000001</v>
      </c>
      <c r="N24" s="75"/>
      <c r="O24" s="76"/>
      <c r="P24" s="31">
        <f t="shared" si="0"/>
        <v>0</v>
      </c>
      <c r="Q24" s="76"/>
      <c r="R24" s="76"/>
      <c r="S24" s="76"/>
      <c r="T24" s="76"/>
      <c r="U24" s="76"/>
      <c r="V24" s="76"/>
      <c r="W24" s="32">
        <f t="shared" si="5"/>
        <v>0</v>
      </c>
      <c r="X24" s="33">
        <f t="shared" si="6"/>
        <v>0</v>
      </c>
      <c r="Y24" s="19">
        <f t="shared" si="1"/>
        <v>6.415500000000001</v>
      </c>
      <c r="Z24" s="19">
        <f t="shared" si="2"/>
        <v>31.258500000000005</v>
      </c>
      <c r="AA24" s="75"/>
      <c r="AB24" s="26" t="s">
        <v>250</v>
      </c>
      <c r="AC24" s="31">
        <f t="shared" si="3"/>
        <v>0</v>
      </c>
      <c r="AD24" s="76"/>
      <c r="AE24" s="76"/>
      <c r="AF24" s="76"/>
      <c r="AG24" s="26" t="s">
        <v>269</v>
      </c>
      <c r="AH24" s="26" t="s">
        <v>269</v>
      </c>
      <c r="AI24" s="26" t="s">
        <v>269</v>
      </c>
      <c r="AJ24" s="31">
        <f t="shared" si="7"/>
        <v>0</v>
      </c>
      <c r="AK24" s="32">
        <f t="shared" si="8"/>
        <v>0</v>
      </c>
      <c r="AL24" s="34">
        <f t="shared" si="4"/>
        <v>0</v>
      </c>
    </row>
    <row r="25" spans="1:38" ht="24.75" customHeight="1">
      <c r="A25" s="9">
        <v>14</v>
      </c>
      <c r="B25" s="9" t="s">
        <v>210</v>
      </c>
      <c r="C25" s="9" t="s">
        <v>180</v>
      </c>
      <c r="D25" s="9" t="s">
        <v>180</v>
      </c>
      <c r="E25" s="9" t="s">
        <v>160</v>
      </c>
      <c r="F25" s="9" t="s">
        <v>56</v>
      </c>
      <c r="G25" s="9" t="s">
        <v>56</v>
      </c>
      <c r="H25" s="9">
        <v>9</v>
      </c>
      <c r="I25" s="11" t="s">
        <v>258</v>
      </c>
      <c r="J25" s="11" t="s">
        <v>259</v>
      </c>
      <c r="K25" s="11" t="s">
        <v>70</v>
      </c>
      <c r="L25" s="12">
        <v>136.5</v>
      </c>
      <c r="M25" s="12">
        <v>338.52000000000004</v>
      </c>
      <c r="N25" s="75"/>
      <c r="O25" s="76"/>
      <c r="P25" s="31">
        <f t="shared" si="0"/>
        <v>0</v>
      </c>
      <c r="Q25" s="76"/>
      <c r="R25" s="76"/>
      <c r="S25" s="76"/>
      <c r="T25" s="76"/>
      <c r="U25" s="76"/>
      <c r="V25" s="76"/>
      <c r="W25" s="32">
        <f t="shared" si="5"/>
        <v>0</v>
      </c>
      <c r="X25" s="33">
        <f t="shared" si="6"/>
        <v>0</v>
      </c>
      <c r="Y25" s="19">
        <f t="shared" si="1"/>
        <v>6.825</v>
      </c>
      <c r="Z25" s="19">
        <f t="shared" si="2"/>
        <v>16.926000000000002</v>
      </c>
      <c r="AA25" s="75"/>
      <c r="AB25" s="26" t="s">
        <v>250</v>
      </c>
      <c r="AC25" s="31">
        <f t="shared" si="3"/>
        <v>0</v>
      </c>
      <c r="AD25" s="76"/>
      <c r="AE25" s="76"/>
      <c r="AF25" s="76"/>
      <c r="AG25" s="26" t="s">
        <v>269</v>
      </c>
      <c r="AH25" s="26" t="s">
        <v>269</v>
      </c>
      <c r="AI25" s="26" t="s">
        <v>269</v>
      </c>
      <c r="AJ25" s="31">
        <f t="shared" si="7"/>
        <v>0</v>
      </c>
      <c r="AK25" s="32">
        <f t="shared" si="8"/>
        <v>0</v>
      </c>
      <c r="AL25" s="34">
        <f t="shared" si="4"/>
        <v>0</v>
      </c>
    </row>
    <row r="26" spans="1:38" ht="24.75" customHeight="1">
      <c r="A26" s="9">
        <v>15</v>
      </c>
      <c r="B26" s="9" t="s">
        <v>9</v>
      </c>
      <c r="C26" s="9" t="s">
        <v>180</v>
      </c>
      <c r="D26" s="9" t="s">
        <v>180</v>
      </c>
      <c r="E26" s="9" t="s">
        <v>180</v>
      </c>
      <c r="F26" s="9" t="s">
        <v>56</v>
      </c>
      <c r="G26" s="9" t="s">
        <v>56</v>
      </c>
      <c r="H26" s="9">
        <v>27</v>
      </c>
      <c r="I26" s="11" t="s">
        <v>258</v>
      </c>
      <c r="J26" s="11" t="s">
        <v>259</v>
      </c>
      <c r="K26" s="11" t="s">
        <v>71</v>
      </c>
      <c r="L26" s="12">
        <v>876.33</v>
      </c>
      <c r="M26" s="12">
        <v>3396.12</v>
      </c>
      <c r="N26" s="75"/>
      <c r="O26" s="76"/>
      <c r="P26" s="31">
        <f t="shared" si="0"/>
        <v>0</v>
      </c>
      <c r="Q26" s="76"/>
      <c r="R26" s="76"/>
      <c r="S26" s="76"/>
      <c r="T26" s="76"/>
      <c r="U26" s="76"/>
      <c r="V26" s="76"/>
      <c r="W26" s="32">
        <f t="shared" si="5"/>
        <v>0</v>
      </c>
      <c r="X26" s="33">
        <f t="shared" si="6"/>
        <v>0</v>
      </c>
      <c r="Y26" s="19">
        <f t="shared" si="1"/>
        <v>43.816500000000005</v>
      </c>
      <c r="Z26" s="19">
        <f t="shared" si="2"/>
        <v>169.806</v>
      </c>
      <c r="AA26" s="75"/>
      <c r="AB26" s="26" t="s">
        <v>250</v>
      </c>
      <c r="AC26" s="31">
        <f t="shared" si="3"/>
        <v>0</v>
      </c>
      <c r="AD26" s="76"/>
      <c r="AE26" s="76"/>
      <c r="AF26" s="76"/>
      <c r="AG26" s="26" t="s">
        <v>269</v>
      </c>
      <c r="AH26" s="26" t="s">
        <v>269</v>
      </c>
      <c r="AI26" s="26" t="s">
        <v>269</v>
      </c>
      <c r="AJ26" s="31">
        <f t="shared" si="7"/>
        <v>0</v>
      </c>
      <c r="AK26" s="32">
        <f t="shared" si="8"/>
        <v>0</v>
      </c>
      <c r="AL26" s="34">
        <f t="shared" si="4"/>
        <v>0</v>
      </c>
    </row>
    <row r="27" spans="1:38" ht="24.75" customHeight="1">
      <c r="A27" s="9">
        <v>16</v>
      </c>
      <c r="B27" s="9" t="s">
        <v>211</v>
      </c>
      <c r="C27" s="9" t="s">
        <v>180</v>
      </c>
      <c r="D27" s="9" t="s">
        <v>180</v>
      </c>
      <c r="E27" s="9" t="s">
        <v>161</v>
      </c>
      <c r="F27" s="9" t="s">
        <v>56</v>
      </c>
      <c r="G27" s="9" t="s">
        <v>56</v>
      </c>
      <c r="H27" s="9">
        <v>14</v>
      </c>
      <c r="I27" s="11" t="s">
        <v>258</v>
      </c>
      <c r="J27" s="11" t="s">
        <v>259</v>
      </c>
      <c r="K27" s="11" t="s">
        <v>72</v>
      </c>
      <c r="L27" s="12">
        <v>374.01</v>
      </c>
      <c r="M27" s="12">
        <v>1375.92</v>
      </c>
      <c r="N27" s="75"/>
      <c r="O27" s="76"/>
      <c r="P27" s="31">
        <f t="shared" si="0"/>
        <v>0</v>
      </c>
      <c r="Q27" s="76"/>
      <c r="R27" s="76"/>
      <c r="S27" s="76"/>
      <c r="T27" s="76"/>
      <c r="U27" s="76"/>
      <c r="V27" s="76"/>
      <c r="W27" s="32">
        <f t="shared" si="5"/>
        <v>0</v>
      </c>
      <c r="X27" s="33">
        <f t="shared" si="6"/>
        <v>0</v>
      </c>
      <c r="Y27" s="19">
        <f t="shared" si="1"/>
        <v>18.7005</v>
      </c>
      <c r="Z27" s="19">
        <f t="shared" si="2"/>
        <v>68.796</v>
      </c>
      <c r="AA27" s="75"/>
      <c r="AB27" s="26" t="s">
        <v>250</v>
      </c>
      <c r="AC27" s="31">
        <f t="shared" si="3"/>
        <v>0</v>
      </c>
      <c r="AD27" s="76"/>
      <c r="AE27" s="76"/>
      <c r="AF27" s="76"/>
      <c r="AG27" s="26" t="s">
        <v>269</v>
      </c>
      <c r="AH27" s="26" t="s">
        <v>269</v>
      </c>
      <c r="AI27" s="26" t="s">
        <v>269</v>
      </c>
      <c r="AJ27" s="31">
        <f t="shared" si="7"/>
        <v>0</v>
      </c>
      <c r="AK27" s="32">
        <f t="shared" si="8"/>
        <v>0</v>
      </c>
      <c r="AL27" s="34">
        <f t="shared" si="4"/>
        <v>0</v>
      </c>
    </row>
    <row r="28" spans="1:38" ht="24.75" customHeight="1">
      <c r="A28" s="9">
        <v>17</v>
      </c>
      <c r="B28" s="9" t="s">
        <v>10</v>
      </c>
      <c r="C28" s="9" t="s">
        <v>180</v>
      </c>
      <c r="D28" s="9" t="s">
        <v>180</v>
      </c>
      <c r="E28" s="9" t="s">
        <v>180</v>
      </c>
      <c r="F28" s="9" t="s">
        <v>56</v>
      </c>
      <c r="G28" s="9" t="s">
        <v>56</v>
      </c>
      <c r="H28" s="9">
        <v>11</v>
      </c>
      <c r="I28" s="11" t="s">
        <v>258</v>
      </c>
      <c r="J28" s="11" t="s">
        <v>259</v>
      </c>
      <c r="K28" s="11" t="s">
        <v>73</v>
      </c>
      <c r="L28" s="12">
        <v>199.29000000000002</v>
      </c>
      <c r="M28" s="12">
        <v>821.73</v>
      </c>
      <c r="N28" s="75"/>
      <c r="O28" s="76"/>
      <c r="P28" s="31">
        <f t="shared" si="0"/>
        <v>0</v>
      </c>
      <c r="Q28" s="76"/>
      <c r="R28" s="76"/>
      <c r="S28" s="76"/>
      <c r="T28" s="76"/>
      <c r="U28" s="76"/>
      <c r="V28" s="76"/>
      <c r="W28" s="32">
        <f t="shared" si="5"/>
        <v>0</v>
      </c>
      <c r="X28" s="33">
        <f t="shared" si="6"/>
        <v>0</v>
      </c>
      <c r="Y28" s="19">
        <f t="shared" si="1"/>
        <v>9.964500000000001</v>
      </c>
      <c r="Z28" s="19">
        <f t="shared" si="2"/>
        <v>41.0865</v>
      </c>
      <c r="AA28" s="75"/>
      <c r="AB28" s="26" t="s">
        <v>250</v>
      </c>
      <c r="AC28" s="31">
        <f t="shared" si="3"/>
        <v>0</v>
      </c>
      <c r="AD28" s="76"/>
      <c r="AE28" s="76"/>
      <c r="AF28" s="76"/>
      <c r="AG28" s="26" t="s">
        <v>269</v>
      </c>
      <c r="AH28" s="26" t="s">
        <v>269</v>
      </c>
      <c r="AI28" s="26" t="s">
        <v>269</v>
      </c>
      <c r="AJ28" s="31">
        <f t="shared" si="7"/>
        <v>0</v>
      </c>
      <c r="AK28" s="32">
        <f t="shared" si="8"/>
        <v>0</v>
      </c>
      <c r="AL28" s="34">
        <f t="shared" si="4"/>
        <v>0</v>
      </c>
    </row>
    <row r="29" spans="1:38" ht="24.75" customHeight="1">
      <c r="A29" s="9">
        <v>18</v>
      </c>
      <c r="B29" s="9" t="s">
        <v>11</v>
      </c>
      <c r="C29" s="9" t="s">
        <v>180</v>
      </c>
      <c r="D29" s="9" t="s">
        <v>180</v>
      </c>
      <c r="E29" s="9" t="s">
        <v>180</v>
      </c>
      <c r="F29" s="9" t="s">
        <v>56</v>
      </c>
      <c r="G29" s="9" t="s">
        <v>56</v>
      </c>
      <c r="H29" s="9">
        <v>17</v>
      </c>
      <c r="I29" s="11" t="s">
        <v>258</v>
      </c>
      <c r="J29" s="11" t="s">
        <v>259</v>
      </c>
      <c r="K29" s="11" t="s">
        <v>74</v>
      </c>
      <c r="L29" s="12">
        <v>1214.8500000000001</v>
      </c>
      <c r="M29" s="12">
        <v>5045.04</v>
      </c>
      <c r="N29" s="75"/>
      <c r="O29" s="76"/>
      <c r="P29" s="31">
        <f t="shared" si="0"/>
        <v>0</v>
      </c>
      <c r="Q29" s="76"/>
      <c r="R29" s="76"/>
      <c r="S29" s="76"/>
      <c r="T29" s="76"/>
      <c r="U29" s="76"/>
      <c r="V29" s="76"/>
      <c r="W29" s="32">
        <f t="shared" si="5"/>
        <v>0</v>
      </c>
      <c r="X29" s="33">
        <f t="shared" si="6"/>
        <v>0</v>
      </c>
      <c r="Y29" s="19">
        <f t="shared" si="1"/>
        <v>60.74250000000001</v>
      </c>
      <c r="Z29" s="19">
        <f t="shared" si="2"/>
        <v>252.252</v>
      </c>
      <c r="AA29" s="75"/>
      <c r="AB29" s="26" t="s">
        <v>250</v>
      </c>
      <c r="AC29" s="31">
        <f t="shared" si="3"/>
        <v>0</v>
      </c>
      <c r="AD29" s="76"/>
      <c r="AE29" s="76"/>
      <c r="AF29" s="76"/>
      <c r="AG29" s="26" t="s">
        <v>269</v>
      </c>
      <c r="AH29" s="26" t="s">
        <v>269</v>
      </c>
      <c r="AI29" s="26" t="s">
        <v>269</v>
      </c>
      <c r="AJ29" s="31">
        <f t="shared" si="7"/>
        <v>0</v>
      </c>
      <c r="AK29" s="32">
        <f t="shared" si="8"/>
        <v>0</v>
      </c>
      <c r="AL29" s="34">
        <f t="shared" si="4"/>
        <v>0</v>
      </c>
    </row>
    <row r="30" spans="1:38" ht="24.75" customHeight="1">
      <c r="A30" s="9">
        <v>19</v>
      </c>
      <c r="B30" s="9" t="s">
        <v>212</v>
      </c>
      <c r="C30" s="9" t="s">
        <v>180</v>
      </c>
      <c r="D30" s="9" t="s">
        <v>180</v>
      </c>
      <c r="E30" s="9" t="s">
        <v>162</v>
      </c>
      <c r="F30" s="9" t="s">
        <v>56</v>
      </c>
      <c r="G30" s="9" t="s">
        <v>56</v>
      </c>
      <c r="H30" s="9">
        <v>9</v>
      </c>
      <c r="I30" s="11" t="s">
        <v>258</v>
      </c>
      <c r="J30" s="11" t="s">
        <v>259</v>
      </c>
      <c r="K30" s="11" t="s">
        <v>75</v>
      </c>
      <c r="L30" s="12">
        <v>319.41</v>
      </c>
      <c r="M30" s="12">
        <v>1381.38</v>
      </c>
      <c r="N30" s="75"/>
      <c r="O30" s="76"/>
      <c r="P30" s="31">
        <f t="shared" si="0"/>
        <v>0</v>
      </c>
      <c r="Q30" s="76"/>
      <c r="R30" s="76"/>
      <c r="S30" s="76"/>
      <c r="T30" s="76"/>
      <c r="U30" s="76"/>
      <c r="V30" s="76"/>
      <c r="W30" s="32">
        <f t="shared" si="5"/>
        <v>0</v>
      </c>
      <c r="X30" s="33">
        <f t="shared" si="6"/>
        <v>0</v>
      </c>
      <c r="Y30" s="19">
        <f t="shared" si="1"/>
        <v>15.970500000000001</v>
      </c>
      <c r="Z30" s="19">
        <f t="shared" si="2"/>
        <v>69.069</v>
      </c>
      <c r="AA30" s="75"/>
      <c r="AB30" s="26" t="s">
        <v>250</v>
      </c>
      <c r="AC30" s="31">
        <f t="shared" si="3"/>
        <v>0</v>
      </c>
      <c r="AD30" s="76"/>
      <c r="AE30" s="76"/>
      <c r="AF30" s="76"/>
      <c r="AG30" s="26" t="s">
        <v>269</v>
      </c>
      <c r="AH30" s="26" t="s">
        <v>269</v>
      </c>
      <c r="AI30" s="26" t="s">
        <v>269</v>
      </c>
      <c r="AJ30" s="31">
        <f t="shared" si="7"/>
        <v>0</v>
      </c>
      <c r="AK30" s="32">
        <f t="shared" si="8"/>
        <v>0</v>
      </c>
      <c r="AL30" s="34">
        <f t="shared" si="4"/>
        <v>0</v>
      </c>
    </row>
    <row r="31" spans="1:38" ht="24.75" customHeight="1">
      <c r="A31" s="9">
        <v>20</v>
      </c>
      <c r="B31" s="9" t="s">
        <v>12</v>
      </c>
      <c r="C31" s="9" t="s">
        <v>180</v>
      </c>
      <c r="D31" s="9" t="s">
        <v>180</v>
      </c>
      <c r="E31" s="9" t="s">
        <v>180</v>
      </c>
      <c r="F31" s="9" t="s">
        <v>56</v>
      </c>
      <c r="G31" s="9" t="s">
        <v>56</v>
      </c>
      <c r="H31" s="9">
        <v>9</v>
      </c>
      <c r="I31" s="11" t="s">
        <v>258</v>
      </c>
      <c r="J31" s="11" t="s">
        <v>259</v>
      </c>
      <c r="K31" s="11" t="s">
        <v>76</v>
      </c>
      <c r="L31" s="12">
        <v>122.85000000000001</v>
      </c>
      <c r="M31" s="12">
        <v>535.08</v>
      </c>
      <c r="N31" s="75"/>
      <c r="O31" s="76"/>
      <c r="P31" s="31">
        <f t="shared" si="0"/>
        <v>0</v>
      </c>
      <c r="Q31" s="76"/>
      <c r="R31" s="76"/>
      <c r="S31" s="76"/>
      <c r="T31" s="76"/>
      <c r="U31" s="76"/>
      <c r="V31" s="76"/>
      <c r="W31" s="32">
        <f t="shared" si="5"/>
        <v>0</v>
      </c>
      <c r="X31" s="33">
        <f t="shared" si="6"/>
        <v>0</v>
      </c>
      <c r="Y31" s="19">
        <f t="shared" si="1"/>
        <v>6.142500000000001</v>
      </c>
      <c r="Z31" s="19">
        <f t="shared" si="2"/>
        <v>26.754000000000005</v>
      </c>
      <c r="AA31" s="75"/>
      <c r="AB31" s="26" t="s">
        <v>250</v>
      </c>
      <c r="AC31" s="31">
        <f t="shared" si="3"/>
        <v>0</v>
      </c>
      <c r="AD31" s="76"/>
      <c r="AE31" s="76"/>
      <c r="AF31" s="76"/>
      <c r="AG31" s="26" t="s">
        <v>269</v>
      </c>
      <c r="AH31" s="26" t="s">
        <v>269</v>
      </c>
      <c r="AI31" s="26" t="s">
        <v>269</v>
      </c>
      <c r="AJ31" s="31">
        <f t="shared" si="7"/>
        <v>0</v>
      </c>
      <c r="AK31" s="32">
        <f t="shared" si="8"/>
        <v>0</v>
      </c>
      <c r="AL31" s="34">
        <f t="shared" si="4"/>
        <v>0</v>
      </c>
    </row>
    <row r="32" spans="1:38" ht="24.75" customHeight="1">
      <c r="A32" s="9">
        <v>21</v>
      </c>
      <c r="B32" s="9" t="s">
        <v>13</v>
      </c>
      <c r="C32" s="9" t="s">
        <v>180</v>
      </c>
      <c r="D32" s="9" t="s">
        <v>180</v>
      </c>
      <c r="E32" s="9" t="s">
        <v>180</v>
      </c>
      <c r="F32" s="9" t="s">
        <v>56</v>
      </c>
      <c r="G32" s="9" t="s">
        <v>56</v>
      </c>
      <c r="H32" s="9">
        <v>5</v>
      </c>
      <c r="I32" s="11" t="s">
        <v>258</v>
      </c>
      <c r="J32" s="11" t="s">
        <v>259</v>
      </c>
      <c r="K32" s="11" t="s">
        <v>77</v>
      </c>
      <c r="L32" s="12">
        <v>158.34</v>
      </c>
      <c r="M32" s="12">
        <v>551.46</v>
      </c>
      <c r="N32" s="75"/>
      <c r="O32" s="76"/>
      <c r="P32" s="31">
        <f t="shared" si="0"/>
        <v>0</v>
      </c>
      <c r="Q32" s="76"/>
      <c r="R32" s="76"/>
      <c r="S32" s="76"/>
      <c r="T32" s="76"/>
      <c r="U32" s="76"/>
      <c r="V32" s="76"/>
      <c r="W32" s="32">
        <f t="shared" si="5"/>
        <v>0</v>
      </c>
      <c r="X32" s="33">
        <f t="shared" si="6"/>
        <v>0</v>
      </c>
      <c r="Y32" s="19">
        <f t="shared" si="1"/>
        <v>7.917000000000001</v>
      </c>
      <c r="Z32" s="19">
        <f t="shared" si="2"/>
        <v>27.573000000000004</v>
      </c>
      <c r="AA32" s="75"/>
      <c r="AB32" s="26" t="s">
        <v>250</v>
      </c>
      <c r="AC32" s="31">
        <f t="shared" si="3"/>
        <v>0</v>
      </c>
      <c r="AD32" s="76"/>
      <c r="AE32" s="76"/>
      <c r="AF32" s="76"/>
      <c r="AG32" s="26" t="s">
        <v>269</v>
      </c>
      <c r="AH32" s="26" t="s">
        <v>269</v>
      </c>
      <c r="AI32" s="26" t="s">
        <v>269</v>
      </c>
      <c r="AJ32" s="31">
        <f t="shared" si="7"/>
        <v>0</v>
      </c>
      <c r="AK32" s="32">
        <f t="shared" si="8"/>
        <v>0</v>
      </c>
      <c r="AL32" s="34">
        <f t="shared" si="4"/>
        <v>0</v>
      </c>
    </row>
    <row r="33" spans="1:38" ht="24.75" customHeight="1">
      <c r="A33" s="9">
        <v>22</v>
      </c>
      <c r="B33" s="9" t="s">
        <v>4</v>
      </c>
      <c r="C33" s="9" t="s">
        <v>180</v>
      </c>
      <c r="D33" s="9" t="s">
        <v>180</v>
      </c>
      <c r="E33" s="9" t="s">
        <v>163</v>
      </c>
      <c r="F33" s="9" t="s">
        <v>56</v>
      </c>
      <c r="G33" s="9" t="s">
        <v>56</v>
      </c>
      <c r="H33" s="9">
        <v>14</v>
      </c>
      <c r="I33" s="11" t="s">
        <v>258</v>
      </c>
      <c r="J33" s="11" t="s">
        <v>259</v>
      </c>
      <c r="K33" s="11" t="s">
        <v>78</v>
      </c>
      <c r="L33" s="12">
        <v>92.82000000000001</v>
      </c>
      <c r="M33" s="12">
        <v>308.49</v>
      </c>
      <c r="N33" s="75"/>
      <c r="O33" s="76"/>
      <c r="P33" s="31">
        <f t="shared" si="0"/>
        <v>0</v>
      </c>
      <c r="Q33" s="76"/>
      <c r="R33" s="76"/>
      <c r="S33" s="76"/>
      <c r="T33" s="76"/>
      <c r="U33" s="76"/>
      <c r="V33" s="76"/>
      <c r="W33" s="32">
        <f t="shared" si="5"/>
        <v>0</v>
      </c>
      <c r="X33" s="33">
        <f t="shared" si="6"/>
        <v>0</v>
      </c>
      <c r="Y33" s="19">
        <f t="shared" si="1"/>
        <v>4.641000000000001</v>
      </c>
      <c r="Z33" s="19">
        <f t="shared" si="2"/>
        <v>15.424500000000002</v>
      </c>
      <c r="AA33" s="75"/>
      <c r="AB33" s="26" t="s">
        <v>250</v>
      </c>
      <c r="AC33" s="31">
        <f t="shared" si="3"/>
        <v>0</v>
      </c>
      <c r="AD33" s="76"/>
      <c r="AE33" s="76"/>
      <c r="AF33" s="76"/>
      <c r="AG33" s="26" t="s">
        <v>269</v>
      </c>
      <c r="AH33" s="26" t="s">
        <v>269</v>
      </c>
      <c r="AI33" s="26" t="s">
        <v>269</v>
      </c>
      <c r="AJ33" s="31">
        <f t="shared" si="7"/>
        <v>0</v>
      </c>
      <c r="AK33" s="32">
        <f t="shared" si="8"/>
        <v>0</v>
      </c>
      <c r="AL33" s="34">
        <f t="shared" si="4"/>
        <v>0</v>
      </c>
    </row>
    <row r="34" spans="1:38" ht="24.75" customHeight="1">
      <c r="A34" s="9">
        <v>23</v>
      </c>
      <c r="B34" s="9" t="s">
        <v>213</v>
      </c>
      <c r="C34" s="9" t="s">
        <v>180</v>
      </c>
      <c r="D34" s="9" t="s">
        <v>180</v>
      </c>
      <c r="E34" s="9" t="s">
        <v>164</v>
      </c>
      <c r="F34" s="9" t="s">
        <v>56</v>
      </c>
      <c r="G34" s="9" t="s">
        <v>56</v>
      </c>
      <c r="H34" s="9">
        <v>9</v>
      </c>
      <c r="I34" s="11" t="s">
        <v>258</v>
      </c>
      <c r="J34" s="11" t="s">
        <v>259</v>
      </c>
      <c r="K34" s="11" t="s">
        <v>79</v>
      </c>
      <c r="L34" s="12">
        <v>655.2</v>
      </c>
      <c r="M34" s="12">
        <v>2462.46</v>
      </c>
      <c r="N34" s="75"/>
      <c r="O34" s="76"/>
      <c r="P34" s="31">
        <f t="shared" si="0"/>
        <v>0</v>
      </c>
      <c r="Q34" s="76"/>
      <c r="R34" s="76"/>
      <c r="S34" s="76"/>
      <c r="T34" s="76"/>
      <c r="U34" s="76"/>
      <c r="V34" s="76"/>
      <c r="W34" s="32">
        <f t="shared" si="5"/>
        <v>0</v>
      </c>
      <c r="X34" s="33">
        <f t="shared" si="6"/>
        <v>0</v>
      </c>
      <c r="Y34" s="19">
        <f t="shared" si="1"/>
        <v>32.760000000000005</v>
      </c>
      <c r="Z34" s="19">
        <f t="shared" si="2"/>
        <v>123.123</v>
      </c>
      <c r="AA34" s="75"/>
      <c r="AB34" s="26" t="s">
        <v>250</v>
      </c>
      <c r="AC34" s="31">
        <f t="shared" si="3"/>
        <v>0</v>
      </c>
      <c r="AD34" s="76"/>
      <c r="AE34" s="76"/>
      <c r="AF34" s="76"/>
      <c r="AG34" s="26" t="s">
        <v>269</v>
      </c>
      <c r="AH34" s="26" t="s">
        <v>269</v>
      </c>
      <c r="AI34" s="26" t="s">
        <v>269</v>
      </c>
      <c r="AJ34" s="31">
        <f t="shared" si="7"/>
        <v>0</v>
      </c>
      <c r="AK34" s="32">
        <f t="shared" si="8"/>
        <v>0</v>
      </c>
      <c r="AL34" s="34">
        <f t="shared" si="4"/>
        <v>0</v>
      </c>
    </row>
    <row r="35" spans="1:38" ht="24.75" customHeight="1">
      <c r="A35" s="9">
        <v>24</v>
      </c>
      <c r="B35" s="9" t="s">
        <v>14</v>
      </c>
      <c r="C35" s="9" t="s">
        <v>180</v>
      </c>
      <c r="D35" s="9" t="s">
        <v>180</v>
      </c>
      <c r="E35" s="9" t="s">
        <v>180</v>
      </c>
      <c r="F35" s="9" t="s">
        <v>56</v>
      </c>
      <c r="G35" s="9" t="s">
        <v>56</v>
      </c>
      <c r="H35" s="9">
        <v>5</v>
      </c>
      <c r="I35" s="11" t="s">
        <v>258</v>
      </c>
      <c r="J35" s="11" t="s">
        <v>259</v>
      </c>
      <c r="K35" s="11" t="s">
        <v>80</v>
      </c>
      <c r="L35" s="12">
        <v>199.29000000000002</v>
      </c>
      <c r="M35" s="12">
        <v>120.12</v>
      </c>
      <c r="N35" s="75"/>
      <c r="O35" s="76"/>
      <c r="P35" s="31">
        <f t="shared" si="0"/>
        <v>0</v>
      </c>
      <c r="Q35" s="76"/>
      <c r="R35" s="76"/>
      <c r="S35" s="76"/>
      <c r="T35" s="76"/>
      <c r="U35" s="76"/>
      <c r="V35" s="76"/>
      <c r="W35" s="32">
        <f t="shared" si="5"/>
        <v>0</v>
      </c>
      <c r="X35" s="33">
        <f t="shared" si="6"/>
        <v>0</v>
      </c>
      <c r="Y35" s="19">
        <f t="shared" si="1"/>
        <v>9.964500000000001</v>
      </c>
      <c r="Z35" s="19">
        <f t="shared" si="2"/>
        <v>6.006</v>
      </c>
      <c r="AA35" s="75"/>
      <c r="AB35" s="26" t="s">
        <v>250</v>
      </c>
      <c r="AC35" s="31">
        <f t="shared" si="3"/>
        <v>0</v>
      </c>
      <c r="AD35" s="76"/>
      <c r="AE35" s="76"/>
      <c r="AF35" s="76"/>
      <c r="AG35" s="26" t="s">
        <v>269</v>
      </c>
      <c r="AH35" s="26" t="s">
        <v>269</v>
      </c>
      <c r="AI35" s="26" t="s">
        <v>269</v>
      </c>
      <c r="AJ35" s="31">
        <f t="shared" si="7"/>
        <v>0</v>
      </c>
      <c r="AK35" s="32">
        <f t="shared" si="8"/>
        <v>0</v>
      </c>
      <c r="AL35" s="34">
        <f t="shared" si="4"/>
        <v>0</v>
      </c>
    </row>
    <row r="36" spans="1:38" ht="24.75" customHeight="1">
      <c r="A36" s="9">
        <v>25</v>
      </c>
      <c r="B36" s="9" t="s">
        <v>15</v>
      </c>
      <c r="C36" s="9" t="s">
        <v>180</v>
      </c>
      <c r="D36" s="9" t="s">
        <v>180</v>
      </c>
      <c r="E36" s="9" t="s">
        <v>180</v>
      </c>
      <c r="F36" s="9" t="s">
        <v>55</v>
      </c>
      <c r="G36" s="9" t="s">
        <v>268</v>
      </c>
      <c r="H36" s="9">
        <v>40</v>
      </c>
      <c r="I36" s="11" t="s">
        <v>258</v>
      </c>
      <c r="J36" s="11" t="s">
        <v>259</v>
      </c>
      <c r="K36" s="11" t="s">
        <v>81</v>
      </c>
      <c r="L36" s="12">
        <v>12421.5</v>
      </c>
      <c r="M36" s="12">
        <v>52590.72</v>
      </c>
      <c r="N36" s="75"/>
      <c r="O36" s="76"/>
      <c r="P36" s="31">
        <f t="shared" si="0"/>
        <v>0</v>
      </c>
      <c r="Q36" s="76"/>
      <c r="R36" s="76"/>
      <c r="S36" s="76"/>
      <c r="T36" s="76"/>
      <c r="U36" s="77"/>
      <c r="V36" s="76"/>
      <c r="W36" s="32">
        <f>(L36*Q36)+(M36*R36)+(L36+M36)*S36+(6*H36*T36)+(6*U36)+(6*H36*V36)</f>
        <v>0</v>
      </c>
      <c r="X36" s="33">
        <f>P36+W36</f>
        <v>0</v>
      </c>
      <c r="Y36" s="19">
        <f t="shared" si="1"/>
        <v>621.075</v>
      </c>
      <c r="Z36" s="19">
        <f t="shared" si="2"/>
        <v>2629.536</v>
      </c>
      <c r="AA36" s="75"/>
      <c r="AB36" s="26" t="s">
        <v>250</v>
      </c>
      <c r="AC36" s="31">
        <f t="shared" si="3"/>
        <v>0</v>
      </c>
      <c r="AD36" s="76"/>
      <c r="AE36" s="76"/>
      <c r="AF36" s="76"/>
      <c r="AG36" s="26" t="s">
        <v>269</v>
      </c>
      <c r="AH36" s="26" t="s">
        <v>269</v>
      </c>
      <c r="AI36" s="26" t="s">
        <v>269</v>
      </c>
      <c r="AJ36" s="31">
        <f>(Y36*AD36)+(Z36*AE36)+(Y36+Z36)*AF36</f>
        <v>0</v>
      </c>
      <c r="AK36" s="32">
        <f>AC36+AJ36</f>
        <v>0</v>
      </c>
      <c r="AL36" s="34">
        <f t="shared" si="4"/>
        <v>0</v>
      </c>
    </row>
    <row r="37" spans="1:38" ht="24.75" customHeight="1">
      <c r="A37" s="9">
        <v>26</v>
      </c>
      <c r="B37" s="9" t="s">
        <v>16</v>
      </c>
      <c r="C37" s="9" t="s">
        <v>180</v>
      </c>
      <c r="D37" s="9" t="s">
        <v>180</v>
      </c>
      <c r="E37" s="9" t="s">
        <v>180</v>
      </c>
      <c r="F37" s="9" t="s">
        <v>55</v>
      </c>
      <c r="G37" s="9" t="s">
        <v>268</v>
      </c>
      <c r="H37" s="9">
        <v>140</v>
      </c>
      <c r="I37" s="11" t="s">
        <v>258</v>
      </c>
      <c r="J37" s="11" t="s">
        <v>259</v>
      </c>
      <c r="K37" s="11" t="s">
        <v>82</v>
      </c>
      <c r="L37" s="12">
        <v>54070.380000000005</v>
      </c>
      <c r="M37" s="12">
        <v>234059.28</v>
      </c>
      <c r="N37" s="75"/>
      <c r="O37" s="76"/>
      <c r="P37" s="31">
        <f t="shared" si="0"/>
        <v>0</v>
      </c>
      <c r="Q37" s="76"/>
      <c r="R37" s="76"/>
      <c r="S37" s="76"/>
      <c r="T37" s="76"/>
      <c r="U37" s="77"/>
      <c r="V37" s="76"/>
      <c r="W37" s="32">
        <f>(L37*Q37)+(M37*R37)+(L37+M37)*S37+(6*H37*T37)+(6*U37)+(6*H37*V37)</f>
        <v>0</v>
      </c>
      <c r="X37" s="33">
        <f>P37+W37</f>
        <v>0</v>
      </c>
      <c r="Y37" s="19">
        <f t="shared" si="1"/>
        <v>2703.5190000000002</v>
      </c>
      <c r="Z37" s="19">
        <f t="shared" si="2"/>
        <v>11702.964</v>
      </c>
      <c r="AA37" s="75"/>
      <c r="AB37" s="26" t="s">
        <v>250</v>
      </c>
      <c r="AC37" s="31">
        <f t="shared" si="3"/>
        <v>0</v>
      </c>
      <c r="AD37" s="76"/>
      <c r="AE37" s="76"/>
      <c r="AF37" s="76"/>
      <c r="AG37" s="26" t="s">
        <v>269</v>
      </c>
      <c r="AH37" s="26" t="s">
        <v>269</v>
      </c>
      <c r="AI37" s="26" t="s">
        <v>269</v>
      </c>
      <c r="AJ37" s="31">
        <f>(Y37*AD37)+(Z37*AE37)+(Y37+Z37)*AF37</f>
        <v>0</v>
      </c>
      <c r="AK37" s="32">
        <f>AC37+AJ37</f>
        <v>0</v>
      </c>
      <c r="AL37" s="34">
        <f t="shared" si="4"/>
        <v>0</v>
      </c>
    </row>
    <row r="38" spans="1:38" ht="24.75" customHeight="1">
      <c r="A38" s="9">
        <v>27</v>
      </c>
      <c r="B38" s="9" t="s">
        <v>16</v>
      </c>
      <c r="C38" s="9" t="s">
        <v>180</v>
      </c>
      <c r="D38" s="9" t="s">
        <v>180</v>
      </c>
      <c r="E38" s="9" t="s">
        <v>180</v>
      </c>
      <c r="F38" s="9" t="s">
        <v>55</v>
      </c>
      <c r="G38" s="9" t="s">
        <v>268</v>
      </c>
      <c r="H38" s="9">
        <v>100</v>
      </c>
      <c r="I38" s="11" t="s">
        <v>258</v>
      </c>
      <c r="J38" s="11" t="s">
        <v>259</v>
      </c>
      <c r="K38" s="11" t="s">
        <v>83</v>
      </c>
      <c r="L38" s="12">
        <v>56</v>
      </c>
      <c r="M38" s="12">
        <v>165</v>
      </c>
      <c r="N38" s="75"/>
      <c r="O38" s="76"/>
      <c r="P38" s="31">
        <f t="shared" si="0"/>
        <v>0</v>
      </c>
      <c r="Q38" s="76"/>
      <c r="R38" s="76"/>
      <c r="S38" s="76"/>
      <c r="T38" s="76"/>
      <c r="U38" s="77"/>
      <c r="V38" s="76"/>
      <c r="W38" s="32">
        <f>(L38*Q38)+(M38*R38)+(L38+M38)*S38+(6*H38*T38)+(6*U38)+(6*H38*V38)</f>
        <v>0</v>
      </c>
      <c r="X38" s="33">
        <f>P38+W38</f>
        <v>0</v>
      </c>
      <c r="Y38" s="19">
        <f t="shared" si="1"/>
        <v>2.8000000000000003</v>
      </c>
      <c r="Z38" s="19">
        <f t="shared" si="2"/>
        <v>8.25</v>
      </c>
      <c r="AA38" s="75"/>
      <c r="AB38" s="26" t="s">
        <v>250</v>
      </c>
      <c r="AC38" s="31">
        <f t="shared" si="3"/>
        <v>0</v>
      </c>
      <c r="AD38" s="76"/>
      <c r="AE38" s="76"/>
      <c r="AF38" s="76"/>
      <c r="AG38" s="26" t="s">
        <v>269</v>
      </c>
      <c r="AH38" s="26" t="s">
        <v>269</v>
      </c>
      <c r="AI38" s="26" t="s">
        <v>269</v>
      </c>
      <c r="AJ38" s="31">
        <f>(Y38*AD38)+(Z38*AE38)+(Y38+Z38)*AF38</f>
        <v>0</v>
      </c>
      <c r="AK38" s="32">
        <f>AC38+AJ38</f>
        <v>0</v>
      </c>
      <c r="AL38" s="34">
        <f t="shared" si="4"/>
        <v>0</v>
      </c>
    </row>
    <row r="39" spans="1:38" ht="24.75" customHeight="1">
      <c r="A39" s="9">
        <v>28</v>
      </c>
      <c r="B39" s="9" t="s">
        <v>214</v>
      </c>
      <c r="C39" s="9">
        <v>4</v>
      </c>
      <c r="D39" s="9" t="s">
        <v>180</v>
      </c>
      <c r="E39" s="9" t="s">
        <v>180</v>
      </c>
      <c r="F39" s="9" t="s">
        <v>3</v>
      </c>
      <c r="G39" s="9" t="s">
        <v>3</v>
      </c>
      <c r="H39" s="13">
        <v>0.2</v>
      </c>
      <c r="I39" s="11" t="s">
        <v>260</v>
      </c>
      <c r="J39" s="11" t="s">
        <v>271</v>
      </c>
      <c r="K39" s="11" t="s">
        <v>84</v>
      </c>
      <c r="L39" s="12">
        <v>80</v>
      </c>
      <c r="M39" s="12">
        <v>320</v>
      </c>
      <c r="N39" s="75"/>
      <c r="O39" s="76"/>
      <c r="P39" s="31">
        <f t="shared" si="0"/>
        <v>0</v>
      </c>
      <c r="Q39" s="76"/>
      <c r="R39" s="76"/>
      <c r="S39" s="76"/>
      <c r="T39" s="77"/>
      <c r="U39" s="77"/>
      <c r="V39" s="77"/>
      <c r="W39" s="9">
        <f>(L39*Q39)+(M39*R39)+(L39+M39)*S39+(H39*T39*1000*6)+(6*U39)+(6*H39*V39)</f>
        <v>0</v>
      </c>
      <c r="X39" s="33">
        <f>P39+W39</f>
        <v>0</v>
      </c>
      <c r="Y39" s="19">
        <f t="shared" si="1"/>
        <v>4</v>
      </c>
      <c r="Z39" s="19">
        <f t="shared" si="2"/>
        <v>16</v>
      </c>
      <c r="AA39" s="75"/>
      <c r="AB39" s="26" t="s">
        <v>250</v>
      </c>
      <c r="AC39" s="31">
        <f t="shared" si="3"/>
        <v>0</v>
      </c>
      <c r="AD39" s="76"/>
      <c r="AE39" s="76"/>
      <c r="AF39" s="76"/>
      <c r="AG39" s="26" t="s">
        <v>250</v>
      </c>
      <c r="AH39" s="26" t="s">
        <v>250</v>
      </c>
      <c r="AI39" s="26" t="s">
        <v>250</v>
      </c>
      <c r="AJ39" s="31">
        <f>(Y39*AD39)+(Z39*AE39)+(Y39+Z39)*AF39</f>
        <v>0</v>
      </c>
      <c r="AK39" s="32">
        <f>AC39+AJ39</f>
        <v>0</v>
      </c>
      <c r="AL39" s="34">
        <f t="shared" si="4"/>
        <v>0</v>
      </c>
    </row>
    <row r="40" spans="1:38" ht="24.75" customHeight="1">
      <c r="A40" s="9">
        <v>29</v>
      </c>
      <c r="B40" s="9" t="s">
        <v>215</v>
      </c>
      <c r="C40" s="9">
        <v>32</v>
      </c>
      <c r="D40" s="9" t="s">
        <v>180</v>
      </c>
      <c r="E40" s="9" t="s">
        <v>180</v>
      </c>
      <c r="F40" s="9" t="s">
        <v>55</v>
      </c>
      <c r="G40" s="9" t="s">
        <v>268</v>
      </c>
      <c r="H40" s="9">
        <v>185</v>
      </c>
      <c r="I40" s="11" t="s">
        <v>258</v>
      </c>
      <c r="J40" s="11" t="s">
        <v>259</v>
      </c>
      <c r="K40" s="11" t="s">
        <v>85</v>
      </c>
      <c r="L40" s="12">
        <v>33000</v>
      </c>
      <c r="M40" s="12">
        <v>135000</v>
      </c>
      <c r="N40" s="75"/>
      <c r="O40" s="76"/>
      <c r="P40" s="31">
        <f t="shared" si="0"/>
        <v>0</v>
      </c>
      <c r="Q40" s="76"/>
      <c r="R40" s="76"/>
      <c r="S40" s="76"/>
      <c r="T40" s="76"/>
      <c r="U40" s="77"/>
      <c r="V40" s="76"/>
      <c r="W40" s="32">
        <f>(L40*Q40)+(M40*R40)+(L40+M40)*S40+(6*H40*T40)+(6*U40)+(6*H40*V40)</f>
        <v>0</v>
      </c>
      <c r="X40" s="33">
        <f>P40+W40</f>
        <v>0</v>
      </c>
      <c r="Y40" s="19">
        <f t="shared" si="1"/>
        <v>1650</v>
      </c>
      <c r="Z40" s="19">
        <f t="shared" si="2"/>
        <v>6750</v>
      </c>
      <c r="AA40" s="75"/>
      <c r="AB40" s="26" t="s">
        <v>250</v>
      </c>
      <c r="AC40" s="31">
        <f t="shared" si="3"/>
        <v>0</v>
      </c>
      <c r="AD40" s="76"/>
      <c r="AE40" s="76"/>
      <c r="AF40" s="76"/>
      <c r="AG40" s="26" t="s">
        <v>269</v>
      </c>
      <c r="AH40" s="26" t="s">
        <v>269</v>
      </c>
      <c r="AI40" s="26" t="s">
        <v>269</v>
      </c>
      <c r="AJ40" s="31">
        <f>(Y40*AD40)+(Z40*AE40)+(Y40+Z40)*AF40</f>
        <v>0</v>
      </c>
      <c r="AK40" s="32">
        <f>AC40+AJ40</f>
        <v>0</v>
      </c>
      <c r="AL40" s="34">
        <f t="shared" si="4"/>
        <v>0</v>
      </c>
    </row>
    <row r="41" spans="1:38" ht="24.75" customHeight="1">
      <c r="A41" s="9">
        <v>30</v>
      </c>
      <c r="B41" s="9" t="s">
        <v>234</v>
      </c>
      <c r="C41" s="9" t="s">
        <v>180</v>
      </c>
      <c r="D41" s="9" t="s">
        <v>180</v>
      </c>
      <c r="E41" s="9" t="s">
        <v>180</v>
      </c>
      <c r="F41" s="9" t="s">
        <v>56</v>
      </c>
      <c r="G41" s="9" t="s">
        <v>56</v>
      </c>
      <c r="H41" s="9">
        <v>5</v>
      </c>
      <c r="I41" s="11" t="s">
        <v>258</v>
      </c>
      <c r="J41" s="11" t="s">
        <v>259</v>
      </c>
      <c r="K41" s="11" t="s">
        <v>86</v>
      </c>
      <c r="L41" s="12">
        <v>2164.89</v>
      </c>
      <c r="M41" s="12">
        <v>9115.470000000001</v>
      </c>
      <c r="N41" s="75"/>
      <c r="O41" s="76"/>
      <c r="P41" s="31">
        <f t="shared" si="0"/>
        <v>0</v>
      </c>
      <c r="Q41" s="76"/>
      <c r="R41" s="76"/>
      <c r="S41" s="76"/>
      <c r="T41" s="76"/>
      <c r="U41" s="76"/>
      <c r="V41" s="76"/>
      <c r="W41" s="32">
        <f aca="true" t="shared" si="9" ref="W41:W50">(L41*Q41)+(M41*R41)+(L41+M41)*S41+(6*H41*T41)+(6*U41)+(6*H41*V41)</f>
        <v>0</v>
      </c>
      <c r="X41" s="33">
        <f aca="true" t="shared" si="10" ref="X41:X50">P41+W41</f>
        <v>0</v>
      </c>
      <c r="Y41" s="19">
        <f t="shared" si="1"/>
        <v>108.2445</v>
      </c>
      <c r="Z41" s="19">
        <f t="shared" si="2"/>
        <v>455.77350000000007</v>
      </c>
      <c r="AA41" s="75"/>
      <c r="AB41" s="26" t="s">
        <v>250</v>
      </c>
      <c r="AC41" s="31">
        <f t="shared" si="3"/>
        <v>0</v>
      </c>
      <c r="AD41" s="76"/>
      <c r="AE41" s="76"/>
      <c r="AF41" s="76"/>
      <c r="AG41" s="26" t="s">
        <v>269</v>
      </c>
      <c r="AH41" s="26" t="s">
        <v>269</v>
      </c>
      <c r="AI41" s="26" t="s">
        <v>269</v>
      </c>
      <c r="AJ41" s="31">
        <f aca="true" t="shared" si="11" ref="AJ41:AJ50">(Y41*AD41)+(Z41*AE41)+(Y41+Z41)*AF41</f>
        <v>0</v>
      </c>
      <c r="AK41" s="32">
        <f aca="true" t="shared" si="12" ref="AK41:AK50">AC41+AJ41</f>
        <v>0</v>
      </c>
      <c r="AL41" s="34">
        <f t="shared" si="4"/>
        <v>0</v>
      </c>
    </row>
    <row r="42" spans="1:38" ht="24.75" customHeight="1">
      <c r="A42" s="9">
        <v>31</v>
      </c>
      <c r="B42" s="9" t="s">
        <v>235</v>
      </c>
      <c r="C42" s="9" t="s">
        <v>180</v>
      </c>
      <c r="D42" s="9" t="s">
        <v>180</v>
      </c>
      <c r="E42" s="9" t="s">
        <v>180</v>
      </c>
      <c r="F42" s="9" t="s">
        <v>56</v>
      </c>
      <c r="G42" s="9" t="s">
        <v>56</v>
      </c>
      <c r="H42" s="9">
        <v>9</v>
      </c>
      <c r="I42" s="11" t="s">
        <v>258</v>
      </c>
      <c r="J42" s="11" t="s">
        <v>259</v>
      </c>
      <c r="K42" s="11" t="s">
        <v>87</v>
      </c>
      <c r="L42" s="12">
        <v>368.55</v>
      </c>
      <c r="M42" s="12">
        <v>0</v>
      </c>
      <c r="N42" s="75"/>
      <c r="O42" s="76"/>
      <c r="P42" s="31">
        <f t="shared" si="0"/>
        <v>0</v>
      </c>
      <c r="Q42" s="76"/>
      <c r="R42" s="76"/>
      <c r="S42" s="76"/>
      <c r="T42" s="76"/>
      <c r="U42" s="76"/>
      <c r="V42" s="76"/>
      <c r="W42" s="32">
        <f t="shared" si="9"/>
        <v>0</v>
      </c>
      <c r="X42" s="33">
        <f t="shared" si="10"/>
        <v>0</v>
      </c>
      <c r="Y42" s="19">
        <f t="shared" si="1"/>
        <v>18.427500000000002</v>
      </c>
      <c r="Z42" s="19">
        <f t="shared" si="2"/>
        <v>0</v>
      </c>
      <c r="AA42" s="75"/>
      <c r="AB42" s="26" t="s">
        <v>250</v>
      </c>
      <c r="AC42" s="31">
        <f t="shared" si="3"/>
        <v>0</v>
      </c>
      <c r="AD42" s="76"/>
      <c r="AE42" s="76"/>
      <c r="AF42" s="76"/>
      <c r="AG42" s="26" t="s">
        <v>269</v>
      </c>
      <c r="AH42" s="26" t="s">
        <v>269</v>
      </c>
      <c r="AI42" s="26" t="s">
        <v>269</v>
      </c>
      <c r="AJ42" s="31">
        <f t="shared" si="11"/>
        <v>0</v>
      </c>
      <c r="AK42" s="32">
        <f t="shared" si="12"/>
        <v>0</v>
      </c>
      <c r="AL42" s="34">
        <f t="shared" si="4"/>
        <v>0</v>
      </c>
    </row>
    <row r="43" spans="1:38" ht="24.75" customHeight="1">
      <c r="A43" s="9">
        <v>32</v>
      </c>
      <c r="B43" s="9" t="s">
        <v>236</v>
      </c>
      <c r="C43" s="9" t="s">
        <v>180</v>
      </c>
      <c r="D43" s="9" t="s">
        <v>180</v>
      </c>
      <c r="E43" s="9" t="s">
        <v>180</v>
      </c>
      <c r="F43" s="9" t="s">
        <v>56</v>
      </c>
      <c r="G43" s="9" t="s">
        <v>56</v>
      </c>
      <c r="H43" s="9">
        <v>5</v>
      </c>
      <c r="I43" s="11" t="s">
        <v>258</v>
      </c>
      <c r="J43" s="11" t="s">
        <v>259</v>
      </c>
      <c r="K43" s="11" t="s">
        <v>88</v>
      </c>
      <c r="L43" s="12">
        <v>335.79</v>
      </c>
      <c r="M43" s="12">
        <v>1304.94</v>
      </c>
      <c r="N43" s="75"/>
      <c r="O43" s="76"/>
      <c r="P43" s="31">
        <f t="shared" si="0"/>
        <v>0</v>
      </c>
      <c r="Q43" s="76"/>
      <c r="R43" s="76"/>
      <c r="S43" s="76"/>
      <c r="T43" s="76"/>
      <c r="U43" s="76"/>
      <c r="V43" s="76"/>
      <c r="W43" s="32">
        <f t="shared" si="9"/>
        <v>0</v>
      </c>
      <c r="X43" s="33">
        <f t="shared" si="10"/>
        <v>0</v>
      </c>
      <c r="Y43" s="19">
        <f t="shared" si="1"/>
        <v>16.7895</v>
      </c>
      <c r="Z43" s="19">
        <f t="shared" si="2"/>
        <v>65.247</v>
      </c>
      <c r="AA43" s="75"/>
      <c r="AB43" s="26" t="s">
        <v>250</v>
      </c>
      <c r="AC43" s="31">
        <f t="shared" si="3"/>
        <v>0</v>
      </c>
      <c r="AD43" s="76"/>
      <c r="AE43" s="76"/>
      <c r="AF43" s="76"/>
      <c r="AG43" s="26" t="s">
        <v>269</v>
      </c>
      <c r="AH43" s="26" t="s">
        <v>269</v>
      </c>
      <c r="AI43" s="26" t="s">
        <v>269</v>
      </c>
      <c r="AJ43" s="31">
        <f t="shared" si="11"/>
        <v>0</v>
      </c>
      <c r="AK43" s="32">
        <f t="shared" si="12"/>
        <v>0</v>
      </c>
      <c r="AL43" s="34">
        <f t="shared" si="4"/>
        <v>0</v>
      </c>
    </row>
    <row r="44" spans="1:38" ht="24.75" customHeight="1">
      <c r="A44" s="9">
        <v>33</v>
      </c>
      <c r="B44" s="9" t="s">
        <v>17</v>
      </c>
      <c r="C44" s="9" t="s">
        <v>180</v>
      </c>
      <c r="D44" s="9" t="s">
        <v>180</v>
      </c>
      <c r="E44" s="9" t="s">
        <v>180</v>
      </c>
      <c r="F44" s="9" t="s">
        <v>56</v>
      </c>
      <c r="G44" s="9" t="s">
        <v>56</v>
      </c>
      <c r="H44" s="9">
        <v>5</v>
      </c>
      <c r="I44" s="11" t="s">
        <v>258</v>
      </c>
      <c r="J44" s="11" t="s">
        <v>259</v>
      </c>
      <c r="K44" s="11" t="s">
        <v>89</v>
      </c>
      <c r="L44" s="12">
        <v>338.52000000000004</v>
      </c>
      <c r="M44" s="12">
        <v>1395.03</v>
      </c>
      <c r="N44" s="75"/>
      <c r="O44" s="76"/>
      <c r="P44" s="31">
        <f t="shared" si="0"/>
        <v>0</v>
      </c>
      <c r="Q44" s="76"/>
      <c r="R44" s="76"/>
      <c r="S44" s="76"/>
      <c r="T44" s="76"/>
      <c r="U44" s="76"/>
      <c r="V44" s="76"/>
      <c r="W44" s="32">
        <f t="shared" si="9"/>
        <v>0</v>
      </c>
      <c r="X44" s="33">
        <f t="shared" si="10"/>
        <v>0</v>
      </c>
      <c r="Y44" s="19">
        <f t="shared" si="1"/>
        <v>16.926000000000002</v>
      </c>
      <c r="Z44" s="19">
        <f t="shared" si="2"/>
        <v>69.75150000000001</v>
      </c>
      <c r="AA44" s="75"/>
      <c r="AB44" s="26" t="s">
        <v>250</v>
      </c>
      <c r="AC44" s="31">
        <f t="shared" si="3"/>
        <v>0</v>
      </c>
      <c r="AD44" s="76"/>
      <c r="AE44" s="76"/>
      <c r="AF44" s="76"/>
      <c r="AG44" s="26" t="s">
        <v>269</v>
      </c>
      <c r="AH44" s="26" t="s">
        <v>269</v>
      </c>
      <c r="AI44" s="26" t="s">
        <v>269</v>
      </c>
      <c r="AJ44" s="31">
        <f t="shared" si="11"/>
        <v>0</v>
      </c>
      <c r="AK44" s="32">
        <f t="shared" si="12"/>
        <v>0</v>
      </c>
      <c r="AL44" s="34">
        <f t="shared" si="4"/>
        <v>0</v>
      </c>
    </row>
    <row r="45" spans="1:38" ht="24.75" customHeight="1">
      <c r="A45" s="9">
        <v>34</v>
      </c>
      <c r="B45" s="9" t="s">
        <v>188</v>
      </c>
      <c r="C45" s="9" t="s">
        <v>180</v>
      </c>
      <c r="D45" s="9" t="s">
        <v>180</v>
      </c>
      <c r="E45" s="9" t="s">
        <v>180</v>
      </c>
      <c r="F45" s="9" t="s">
        <v>56</v>
      </c>
      <c r="G45" s="9" t="s">
        <v>56</v>
      </c>
      <c r="H45" s="9">
        <v>5</v>
      </c>
      <c r="I45" s="11" t="s">
        <v>258</v>
      </c>
      <c r="J45" s="11" t="s">
        <v>259</v>
      </c>
      <c r="K45" s="11" t="s">
        <v>90</v>
      </c>
      <c r="L45" s="12">
        <v>477.75</v>
      </c>
      <c r="M45" s="12">
        <v>2451.54</v>
      </c>
      <c r="N45" s="75"/>
      <c r="O45" s="76"/>
      <c r="P45" s="31">
        <f t="shared" si="0"/>
        <v>0</v>
      </c>
      <c r="Q45" s="76"/>
      <c r="R45" s="76"/>
      <c r="S45" s="76"/>
      <c r="T45" s="76"/>
      <c r="U45" s="76"/>
      <c r="V45" s="76"/>
      <c r="W45" s="32">
        <f t="shared" si="9"/>
        <v>0</v>
      </c>
      <c r="X45" s="33">
        <f t="shared" si="10"/>
        <v>0</v>
      </c>
      <c r="Y45" s="19">
        <f t="shared" si="1"/>
        <v>23.887500000000003</v>
      </c>
      <c r="Z45" s="19">
        <f t="shared" si="2"/>
        <v>122.577</v>
      </c>
      <c r="AA45" s="75"/>
      <c r="AB45" s="26" t="s">
        <v>250</v>
      </c>
      <c r="AC45" s="31">
        <f t="shared" si="3"/>
        <v>0</v>
      </c>
      <c r="AD45" s="76"/>
      <c r="AE45" s="76"/>
      <c r="AF45" s="76"/>
      <c r="AG45" s="26" t="s">
        <v>269</v>
      </c>
      <c r="AH45" s="26" t="s">
        <v>269</v>
      </c>
      <c r="AI45" s="26" t="s">
        <v>269</v>
      </c>
      <c r="AJ45" s="31">
        <f t="shared" si="11"/>
        <v>0</v>
      </c>
      <c r="AK45" s="32">
        <f t="shared" si="12"/>
        <v>0</v>
      </c>
      <c r="AL45" s="34">
        <f t="shared" si="4"/>
        <v>0</v>
      </c>
    </row>
    <row r="46" spans="1:38" ht="24.75" customHeight="1">
      <c r="A46" s="9">
        <v>35</v>
      </c>
      <c r="B46" s="9" t="s">
        <v>18</v>
      </c>
      <c r="C46" s="9" t="s">
        <v>180</v>
      </c>
      <c r="D46" s="9" t="s">
        <v>180</v>
      </c>
      <c r="E46" s="9" t="s">
        <v>180</v>
      </c>
      <c r="F46" s="9" t="s">
        <v>56</v>
      </c>
      <c r="G46" s="9" t="s">
        <v>56</v>
      </c>
      <c r="H46" s="9">
        <v>7</v>
      </c>
      <c r="I46" s="11" t="s">
        <v>258</v>
      </c>
      <c r="J46" s="11" t="s">
        <v>259</v>
      </c>
      <c r="K46" s="11" t="s">
        <v>91</v>
      </c>
      <c r="L46" s="12">
        <v>30.03</v>
      </c>
      <c r="M46" s="12">
        <v>125.58</v>
      </c>
      <c r="N46" s="75"/>
      <c r="O46" s="76"/>
      <c r="P46" s="31">
        <f t="shared" si="0"/>
        <v>0</v>
      </c>
      <c r="Q46" s="76"/>
      <c r="R46" s="76"/>
      <c r="S46" s="76"/>
      <c r="T46" s="76"/>
      <c r="U46" s="76"/>
      <c r="V46" s="76"/>
      <c r="W46" s="32">
        <f t="shared" si="9"/>
        <v>0</v>
      </c>
      <c r="X46" s="33">
        <f t="shared" si="10"/>
        <v>0</v>
      </c>
      <c r="Y46" s="19">
        <f t="shared" si="1"/>
        <v>1.5015</v>
      </c>
      <c r="Z46" s="19">
        <f t="shared" si="2"/>
        <v>6.279</v>
      </c>
      <c r="AA46" s="75"/>
      <c r="AB46" s="26" t="s">
        <v>250</v>
      </c>
      <c r="AC46" s="31">
        <f t="shared" si="3"/>
        <v>0</v>
      </c>
      <c r="AD46" s="76"/>
      <c r="AE46" s="76"/>
      <c r="AF46" s="76"/>
      <c r="AG46" s="26" t="s">
        <v>269</v>
      </c>
      <c r="AH46" s="26" t="s">
        <v>269</v>
      </c>
      <c r="AI46" s="26" t="s">
        <v>269</v>
      </c>
      <c r="AJ46" s="31">
        <f t="shared" si="11"/>
        <v>0</v>
      </c>
      <c r="AK46" s="32">
        <f t="shared" si="12"/>
        <v>0</v>
      </c>
      <c r="AL46" s="34">
        <f t="shared" si="4"/>
        <v>0</v>
      </c>
    </row>
    <row r="47" spans="1:38" ht="24.75" customHeight="1">
      <c r="A47" s="9">
        <v>36</v>
      </c>
      <c r="B47" s="9" t="s">
        <v>19</v>
      </c>
      <c r="C47" s="9" t="s">
        <v>180</v>
      </c>
      <c r="D47" s="9" t="s">
        <v>180</v>
      </c>
      <c r="E47" s="9" t="s">
        <v>180</v>
      </c>
      <c r="F47" s="9" t="s">
        <v>56</v>
      </c>
      <c r="G47" s="9" t="s">
        <v>56</v>
      </c>
      <c r="H47" s="9">
        <v>5</v>
      </c>
      <c r="I47" s="11" t="s">
        <v>258</v>
      </c>
      <c r="J47" s="11" t="s">
        <v>259</v>
      </c>
      <c r="K47" s="11" t="s">
        <v>92</v>
      </c>
      <c r="L47" s="12">
        <v>76.44</v>
      </c>
      <c r="M47" s="12">
        <v>374.01</v>
      </c>
      <c r="N47" s="75"/>
      <c r="O47" s="76"/>
      <c r="P47" s="31">
        <f t="shared" si="0"/>
        <v>0</v>
      </c>
      <c r="Q47" s="76"/>
      <c r="R47" s="76"/>
      <c r="S47" s="76"/>
      <c r="T47" s="76"/>
      <c r="U47" s="76"/>
      <c r="V47" s="76"/>
      <c r="W47" s="32">
        <f t="shared" si="9"/>
        <v>0</v>
      </c>
      <c r="X47" s="33">
        <f t="shared" si="10"/>
        <v>0</v>
      </c>
      <c r="Y47" s="19">
        <f t="shared" si="1"/>
        <v>3.822</v>
      </c>
      <c r="Z47" s="19">
        <f t="shared" si="2"/>
        <v>18.7005</v>
      </c>
      <c r="AA47" s="75"/>
      <c r="AB47" s="26" t="s">
        <v>250</v>
      </c>
      <c r="AC47" s="31">
        <f t="shared" si="3"/>
        <v>0</v>
      </c>
      <c r="AD47" s="76"/>
      <c r="AE47" s="76"/>
      <c r="AF47" s="76"/>
      <c r="AG47" s="26" t="s">
        <v>269</v>
      </c>
      <c r="AH47" s="26" t="s">
        <v>269</v>
      </c>
      <c r="AI47" s="26" t="s">
        <v>269</v>
      </c>
      <c r="AJ47" s="31">
        <f t="shared" si="11"/>
        <v>0</v>
      </c>
      <c r="AK47" s="32">
        <f t="shared" si="12"/>
        <v>0</v>
      </c>
      <c r="AL47" s="34">
        <f t="shared" si="4"/>
        <v>0</v>
      </c>
    </row>
    <row r="48" spans="1:38" ht="24.75" customHeight="1">
      <c r="A48" s="9">
        <v>37</v>
      </c>
      <c r="B48" s="9" t="s">
        <v>232</v>
      </c>
      <c r="C48" s="9" t="s">
        <v>180</v>
      </c>
      <c r="D48" s="9" t="s">
        <v>180</v>
      </c>
      <c r="E48" s="9" t="s">
        <v>180</v>
      </c>
      <c r="F48" s="9" t="s">
        <v>56</v>
      </c>
      <c r="G48" s="9" t="s">
        <v>56</v>
      </c>
      <c r="H48" s="9">
        <v>5</v>
      </c>
      <c r="I48" s="11" t="s">
        <v>258</v>
      </c>
      <c r="J48" s="11" t="s">
        <v>259</v>
      </c>
      <c r="K48" s="11" t="s">
        <v>93</v>
      </c>
      <c r="L48" s="12">
        <v>174.72</v>
      </c>
      <c r="M48" s="12">
        <v>677.0400000000001</v>
      </c>
      <c r="N48" s="75"/>
      <c r="O48" s="76"/>
      <c r="P48" s="31">
        <f t="shared" si="0"/>
        <v>0</v>
      </c>
      <c r="Q48" s="76"/>
      <c r="R48" s="76"/>
      <c r="S48" s="76"/>
      <c r="T48" s="76"/>
      <c r="U48" s="76"/>
      <c r="V48" s="76"/>
      <c r="W48" s="32">
        <f t="shared" si="9"/>
        <v>0</v>
      </c>
      <c r="X48" s="33">
        <f t="shared" si="10"/>
        <v>0</v>
      </c>
      <c r="Y48" s="19">
        <f t="shared" si="1"/>
        <v>8.736</v>
      </c>
      <c r="Z48" s="19">
        <f t="shared" si="2"/>
        <v>33.852000000000004</v>
      </c>
      <c r="AA48" s="75"/>
      <c r="AB48" s="26" t="s">
        <v>250</v>
      </c>
      <c r="AC48" s="31">
        <f t="shared" si="3"/>
        <v>0</v>
      </c>
      <c r="AD48" s="76"/>
      <c r="AE48" s="76"/>
      <c r="AF48" s="76"/>
      <c r="AG48" s="26" t="s">
        <v>269</v>
      </c>
      <c r="AH48" s="26" t="s">
        <v>269</v>
      </c>
      <c r="AI48" s="26" t="s">
        <v>269</v>
      </c>
      <c r="AJ48" s="31">
        <f t="shared" si="11"/>
        <v>0</v>
      </c>
      <c r="AK48" s="32">
        <f t="shared" si="12"/>
        <v>0</v>
      </c>
      <c r="AL48" s="34">
        <f t="shared" si="4"/>
        <v>0</v>
      </c>
    </row>
    <row r="49" spans="1:38" ht="24.75" customHeight="1">
      <c r="A49" s="9">
        <v>38</v>
      </c>
      <c r="B49" s="9" t="s">
        <v>20</v>
      </c>
      <c r="C49" s="9" t="s">
        <v>180</v>
      </c>
      <c r="D49" s="9" t="s">
        <v>180</v>
      </c>
      <c r="E49" s="9" t="s">
        <v>180</v>
      </c>
      <c r="F49" s="9" t="s">
        <v>56</v>
      </c>
      <c r="G49" s="9" t="s">
        <v>56</v>
      </c>
      <c r="H49" s="9">
        <v>5</v>
      </c>
      <c r="I49" s="11" t="s">
        <v>258</v>
      </c>
      <c r="J49" s="11" t="s">
        <v>259</v>
      </c>
      <c r="K49" s="11" t="s">
        <v>94</v>
      </c>
      <c r="L49" s="12">
        <v>24.57</v>
      </c>
      <c r="M49" s="12">
        <v>111.93</v>
      </c>
      <c r="N49" s="75"/>
      <c r="O49" s="76"/>
      <c r="P49" s="31">
        <f t="shared" si="0"/>
        <v>0</v>
      </c>
      <c r="Q49" s="76"/>
      <c r="R49" s="76"/>
      <c r="S49" s="76"/>
      <c r="T49" s="76"/>
      <c r="U49" s="76"/>
      <c r="V49" s="76"/>
      <c r="W49" s="32">
        <f t="shared" si="9"/>
        <v>0</v>
      </c>
      <c r="X49" s="33">
        <f t="shared" si="10"/>
        <v>0</v>
      </c>
      <c r="Y49" s="19">
        <f t="shared" si="1"/>
        <v>1.2285000000000001</v>
      </c>
      <c r="Z49" s="19">
        <f t="shared" si="2"/>
        <v>5.596500000000001</v>
      </c>
      <c r="AA49" s="75"/>
      <c r="AB49" s="26" t="s">
        <v>250</v>
      </c>
      <c r="AC49" s="31">
        <f t="shared" si="3"/>
        <v>0</v>
      </c>
      <c r="AD49" s="76"/>
      <c r="AE49" s="76"/>
      <c r="AF49" s="76"/>
      <c r="AG49" s="26" t="s">
        <v>269</v>
      </c>
      <c r="AH49" s="26" t="s">
        <v>269</v>
      </c>
      <c r="AI49" s="26" t="s">
        <v>269</v>
      </c>
      <c r="AJ49" s="31">
        <f t="shared" si="11"/>
        <v>0</v>
      </c>
      <c r="AK49" s="32">
        <f t="shared" si="12"/>
        <v>0</v>
      </c>
      <c r="AL49" s="34">
        <f t="shared" si="4"/>
        <v>0</v>
      </c>
    </row>
    <row r="50" spans="1:38" ht="24.75" customHeight="1">
      <c r="A50" s="9">
        <v>39</v>
      </c>
      <c r="B50" s="9" t="s">
        <v>21</v>
      </c>
      <c r="C50" s="9" t="s">
        <v>180</v>
      </c>
      <c r="D50" s="9" t="s">
        <v>180</v>
      </c>
      <c r="E50" s="9" t="s">
        <v>180</v>
      </c>
      <c r="F50" s="9" t="s">
        <v>56</v>
      </c>
      <c r="G50" s="9" t="s">
        <v>56</v>
      </c>
      <c r="H50" s="9">
        <v>7</v>
      </c>
      <c r="I50" s="11" t="s">
        <v>258</v>
      </c>
      <c r="J50" s="11" t="s">
        <v>259</v>
      </c>
      <c r="K50" s="11" t="s">
        <v>95</v>
      </c>
      <c r="L50" s="12">
        <v>928.2</v>
      </c>
      <c r="M50" s="12">
        <v>4075.8900000000003</v>
      </c>
      <c r="N50" s="75"/>
      <c r="O50" s="76"/>
      <c r="P50" s="31">
        <f t="shared" si="0"/>
        <v>0</v>
      </c>
      <c r="Q50" s="76"/>
      <c r="R50" s="76"/>
      <c r="S50" s="76"/>
      <c r="T50" s="76"/>
      <c r="U50" s="76"/>
      <c r="V50" s="76"/>
      <c r="W50" s="32">
        <f t="shared" si="9"/>
        <v>0</v>
      </c>
      <c r="X50" s="33">
        <f t="shared" si="10"/>
        <v>0</v>
      </c>
      <c r="Y50" s="19">
        <f t="shared" si="1"/>
        <v>46.410000000000004</v>
      </c>
      <c r="Z50" s="19">
        <f t="shared" si="2"/>
        <v>203.79450000000003</v>
      </c>
      <c r="AA50" s="75"/>
      <c r="AB50" s="26" t="s">
        <v>250</v>
      </c>
      <c r="AC50" s="31">
        <f t="shared" si="3"/>
        <v>0</v>
      </c>
      <c r="AD50" s="76"/>
      <c r="AE50" s="76"/>
      <c r="AF50" s="76"/>
      <c r="AG50" s="26" t="s">
        <v>269</v>
      </c>
      <c r="AH50" s="26" t="s">
        <v>269</v>
      </c>
      <c r="AI50" s="26" t="s">
        <v>269</v>
      </c>
      <c r="AJ50" s="31">
        <f t="shared" si="11"/>
        <v>0</v>
      </c>
      <c r="AK50" s="32">
        <f t="shared" si="12"/>
        <v>0</v>
      </c>
      <c r="AL50" s="34">
        <f t="shared" si="4"/>
        <v>0</v>
      </c>
    </row>
    <row r="51" spans="1:38" ht="24.75" customHeight="1">
      <c r="A51" s="9">
        <v>40</v>
      </c>
      <c r="B51" s="9" t="s">
        <v>216</v>
      </c>
      <c r="C51" s="9">
        <v>1</v>
      </c>
      <c r="D51" s="9" t="s">
        <v>180</v>
      </c>
      <c r="E51" s="9" t="s">
        <v>180</v>
      </c>
      <c r="F51" s="9" t="s">
        <v>55</v>
      </c>
      <c r="G51" s="9" t="s">
        <v>268</v>
      </c>
      <c r="H51" s="9">
        <v>50</v>
      </c>
      <c r="I51" s="11" t="s">
        <v>258</v>
      </c>
      <c r="J51" s="11" t="s">
        <v>259</v>
      </c>
      <c r="K51" s="11" t="s">
        <v>96</v>
      </c>
      <c r="L51" s="12">
        <v>1200</v>
      </c>
      <c r="M51" s="12">
        <v>5200</v>
      </c>
      <c r="N51" s="75"/>
      <c r="O51" s="76"/>
      <c r="P51" s="31">
        <f t="shared" si="0"/>
        <v>0</v>
      </c>
      <c r="Q51" s="76"/>
      <c r="R51" s="76"/>
      <c r="S51" s="76"/>
      <c r="T51" s="76"/>
      <c r="U51" s="77"/>
      <c r="V51" s="76"/>
      <c r="W51" s="32">
        <f>(L51*Q51)+(M51*R51)+(L51+M51)*S51+(6*H51*T51)+(6*U51)+(6*H51*V51)</f>
        <v>0</v>
      </c>
      <c r="X51" s="33">
        <f>P51+W51</f>
        <v>0</v>
      </c>
      <c r="Y51" s="19">
        <f t="shared" si="1"/>
        <v>60</v>
      </c>
      <c r="Z51" s="19">
        <f t="shared" si="2"/>
        <v>260</v>
      </c>
      <c r="AA51" s="75"/>
      <c r="AB51" s="26" t="s">
        <v>250</v>
      </c>
      <c r="AC51" s="31">
        <f t="shared" si="3"/>
        <v>0</v>
      </c>
      <c r="AD51" s="76"/>
      <c r="AE51" s="76"/>
      <c r="AF51" s="76"/>
      <c r="AG51" s="26" t="s">
        <v>269</v>
      </c>
      <c r="AH51" s="26" t="s">
        <v>269</v>
      </c>
      <c r="AI51" s="26" t="s">
        <v>269</v>
      </c>
      <c r="AJ51" s="31">
        <f>(Y51*AD51)+(Z51*AE51)+(Y51+Z51)*AF51</f>
        <v>0</v>
      </c>
      <c r="AK51" s="32">
        <f>AC51+AJ51</f>
        <v>0</v>
      </c>
      <c r="AL51" s="34">
        <f t="shared" si="4"/>
        <v>0</v>
      </c>
    </row>
    <row r="52" spans="1:38" ht="24.75" customHeight="1">
      <c r="A52" s="9">
        <v>41</v>
      </c>
      <c r="B52" s="9" t="s">
        <v>237</v>
      </c>
      <c r="C52" s="9" t="s">
        <v>180</v>
      </c>
      <c r="D52" s="9" t="s">
        <v>180</v>
      </c>
      <c r="E52" s="9" t="s">
        <v>180</v>
      </c>
      <c r="F52" s="9" t="s">
        <v>56</v>
      </c>
      <c r="G52" s="9" t="s">
        <v>56</v>
      </c>
      <c r="H52" s="9">
        <v>22</v>
      </c>
      <c r="I52" s="11" t="s">
        <v>258</v>
      </c>
      <c r="J52" s="11" t="s">
        <v>259</v>
      </c>
      <c r="K52" s="11" t="s">
        <v>97</v>
      </c>
      <c r="L52" s="12">
        <v>1911</v>
      </c>
      <c r="M52" s="12">
        <v>7848.75</v>
      </c>
      <c r="N52" s="75"/>
      <c r="O52" s="76"/>
      <c r="P52" s="31">
        <f t="shared" si="0"/>
        <v>0</v>
      </c>
      <c r="Q52" s="76"/>
      <c r="R52" s="76"/>
      <c r="S52" s="76"/>
      <c r="T52" s="76"/>
      <c r="U52" s="76"/>
      <c r="V52" s="76"/>
      <c r="W52" s="32">
        <f aca="true" t="shared" si="13" ref="W52:W95">(L52*Q52)+(M52*R52)+(L52+M52)*S52+(6*H52*T52)+(6*U52)+(6*H52*V52)</f>
        <v>0</v>
      </c>
      <c r="X52" s="33">
        <f aca="true" t="shared" si="14" ref="X52:X95">P52+W52</f>
        <v>0</v>
      </c>
      <c r="Y52" s="19">
        <f t="shared" si="1"/>
        <v>95.55000000000001</v>
      </c>
      <c r="Z52" s="19">
        <f t="shared" si="2"/>
        <v>392.4375</v>
      </c>
      <c r="AA52" s="75"/>
      <c r="AB52" s="26" t="s">
        <v>250</v>
      </c>
      <c r="AC52" s="31">
        <f t="shared" si="3"/>
        <v>0</v>
      </c>
      <c r="AD52" s="76"/>
      <c r="AE52" s="76"/>
      <c r="AF52" s="76"/>
      <c r="AG52" s="26" t="s">
        <v>269</v>
      </c>
      <c r="AH52" s="26" t="s">
        <v>269</v>
      </c>
      <c r="AI52" s="26" t="s">
        <v>269</v>
      </c>
      <c r="AJ52" s="31">
        <f aca="true" t="shared" si="15" ref="AJ52:AJ95">(Y52*AD52)+(Z52*AE52)+(Y52+Z52)*AF52</f>
        <v>0</v>
      </c>
      <c r="AK52" s="32">
        <f aca="true" t="shared" si="16" ref="AK52:AK95">AC52+AJ52</f>
        <v>0</v>
      </c>
      <c r="AL52" s="34">
        <f t="shared" si="4"/>
        <v>0</v>
      </c>
    </row>
    <row r="53" spans="1:38" ht="24.75" customHeight="1">
      <c r="A53" s="9">
        <v>42</v>
      </c>
      <c r="B53" s="9" t="s">
        <v>22</v>
      </c>
      <c r="C53" s="9" t="s">
        <v>180</v>
      </c>
      <c r="D53" s="9" t="s">
        <v>180</v>
      </c>
      <c r="E53" s="9" t="s">
        <v>180</v>
      </c>
      <c r="F53" s="9" t="s">
        <v>56</v>
      </c>
      <c r="G53" s="9" t="s">
        <v>56</v>
      </c>
      <c r="H53" s="9">
        <v>5</v>
      </c>
      <c r="I53" s="11" t="s">
        <v>258</v>
      </c>
      <c r="J53" s="11" t="s">
        <v>259</v>
      </c>
      <c r="K53" s="11" t="s">
        <v>98</v>
      </c>
      <c r="L53" s="12">
        <v>60.06</v>
      </c>
      <c r="M53" s="12">
        <v>226.59</v>
      </c>
      <c r="N53" s="75"/>
      <c r="O53" s="76"/>
      <c r="P53" s="31">
        <f t="shared" si="0"/>
        <v>0</v>
      </c>
      <c r="Q53" s="76"/>
      <c r="R53" s="76"/>
      <c r="S53" s="76"/>
      <c r="T53" s="76"/>
      <c r="U53" s="76"/>
      <c r="V53" s="76"/>
      <c r="W53" s="32">
        <f t="shared" si="13"/>
        <v>0</v>
      </c>
      <c r="X53" s="33">
        <f t="shared" si="14"/>
        <v>0</v>
      </c>
      <c r="Y53" s="19">
        <f t="shared" si="1"/>
        <v>3.003</v>
      </c>
      <c r="Z53" s="19">
        <f t="shared" si="2"/>
        <v>11.329500000000001</v>
      </c>
      <c r="AA53" s="75"/>
      <c r="AB53" s="26" t="s">
        <v>250</v>
      </c>
      <c r="AC53" s="31">
        <f t="shared" si="3"/>
        <v>0</v>
      </c>
      <c r="AD53" s="76"/>
      <c r="AE53" s="76"/>
      <c r="AF53" s="76"/>
      <c r="AG53" s="26" t="s">
        <v>269</v>
      </c>
      <c r="AH53" s="26" t="s">
        <v>269</v>
      </c>
      <c r="AI53" s="26" t="s">
        <v>269</v>
      </c>
      <c r="AJ53" s="31">
        <f t="shared" si="15"/>
        <v>0</v>
      </c>
      <c r="AK53" s="32">
        <f t="shared" si="16"/>
        <v>0</v>
      </c>
      <c r="AL53" s="34">
        <f t="shared" si="4"/>
        <v>0</v>
      </c>
    </row>
    <row r="54" spans="1:38" ht="24.75" customHeight="1">
      <c r="A54" s="9">
        <v>43</v>
      </c>
      <c r="B54" s="9" t="s">
        <v>23</v>
      </c>
      <c r="C54" s="9" t="s">
        <v>180</v>
      </c>
      <c r="D54" s="9" t="s">
        <v>180</v>
      </c>
      <c r="E54" s="9" t="s">
        <v>180</v>
      </c>
      <c r="F54" s="9" t="s">
        <v>56</v>
      </c>
      <c r="G54" s="9" t="s">
        <v>56</v>
      </c>
      <c r="H54" s="9">
        <v>5</v>
      </c>
      <c r="I54" s="11" t="s">
        <v>258</v>
      </c>
      <c r="J54" s="11" t="s">
        <v>259</v>
      </c>
      <c r="K54" s="11" t="s">
        <v>99</v>
      </c>
      <c r="L54" s="12">
        <v>1184.82</v>
      </c>
      <c r="M54" s="12">
        <v>4526.34</v>
      </c>
      <c r="N54" s="75"/>
      <c r="O54" s="76"/>
      <c r="P54" s="31">
        <f t="shared" si="0"/>
        <v>0</v>
      </c>
      <c r="Q54" s="76"/>
      <c r="R54" s="76"/>
      <c r="S54" s="76"/>
      <c r="T54" s="76"/>
      <c r="U54" s="76"/>
      <c r="V54" s="76"/>
      <c r="W54" s="32">
        <f t="shared" si="13"/>
        <v>0</v>
      </c>
      <c r="X54" s="33">
        <f t="shared" si="14"/>
        <v>0</v>
      </c>
      <c r="Y54" s="19">
        <f t="shared" si="1"/>
        <v>59.241</v>
      </c>
      <c r="Z54" s="19">
        <f t="shared" si="2"/>
        <v>226.317</v>
      </c>
      <c r="AA54" s="75"/>
      <c r="AB54" s="26" t="s">
        <v>250</v>
      </c>
      <c r="AC54" s="31">
        <f t="shared" si="3"/>
        <v>0</v>
      </c>
      <c r="AD54" s="76"/>
      <c r="AE54" s="76"/>
      <c r="AF54" s="76"/>
      <c r="AG54" s="26" t="s">
        <v>269</v>
      </c>
      <c r="AH54" s="26" t="s">
        <v>269</v>
      </c>
      <c r="AI54" s="26" t="s">
        <v>269</v>
      </c>
      <c r="AJ54" s="31">
        <f t="shared" si="15"/>
        <v>0</v>
      </c>
      <c r="AK54" s="32">
        <f t="shared" si="16"/>
        <v>0</v>
      </c>
      <c r="AL54" s="34">
        <f t="shared" si="4"/>
        <v>0</v>
      </c>
    </row>
    <row r="55" spans="1:38" ht="24.75" customHeight="1">
      <c r="A55" s="9">
        <v>44</v>
      </c>
      <c r="B55" s="9" t="s">
        <v>24</v>
      </c>
      <c r="C55" s="9" t="s">
        <v>180</v>
      </c>
      <c r="D55" s="9" t="s">
        <v>180</v>
      </c>
      <c r="E55" s="9" t="s">
        <v>180</v>
      </c>
      <c r="F55" s="9" t="s">
        <v>56</v>
      </c>
      <c r="G55" s="9" t="s">
        <v>56</v>
      </c>
      <c r="H55" s="9">
        <v>27</v>
      </c>
      <c r="I55" s="11" t="s">
        <v>258</v>
      </c>
      <c r="J55" s="11" t="s">
        <v>259</v>
      </c>
      <c r="K55" s="11" t="s">
        <v>100</v>
      </c>
      <c r="L55" s="12">
        <v>8517.6</v>
      </c>
      <c r="M55" s="12">
        <v>21253.05</v>
      </c>
      <c r="N55" s="75"/>
      <c r="O55" s="76"/>
      <c r="P55" s="31">
        <f t="shared" si="0"/>
        <v>0</v>
      </c>
      <c r="Q55" s="76"/>
      <c r="R55" s="76"/>
      <c r="S55" s="76"/>
      <c r="T55" s="76"/>
      <c r="U55" s="76"/>
      <c r="V55" s="76"/>
      <c r="W55" s="32">
        <f t="shared" si="13"/>
        <v>0</v>
      </c>
      <c r="X55" s="33">
        <f t="shared" si="14"/>
        <v>0</v>
      </c>
      <c r="Y55" s="19">
        <f t="shared" si="1"/>
        <v>425.88000000000005</v>
      </c>
      <c r="Z55" s="19">
        <f t="shared" si="2"/>
        <v>1062.6525</v>
      </c>
      <c r="AA55" s="75"/>
      <c r="AB55" s="26" t="s">
        <v>250</v>
      </c>
      <c r="AC55" s="31">
        <f t="shared" si="3"/>
        <v>0</v>
      </c>
      <c r="AD55" s="76"/>
      <c r="AE55" s="76"/>
      <c r="AF55" s="76"/>
      <c r="AG55" s="26" t="s">
        <v>269</v>
      </c>
      <c r="AH55" s="26" t="s">
        <v>269</v>
      </c>
      <c r="AI55" s="26" t="s">
        <v>269</v>
      </c>
      <c r="AJ55" s="31">
        <f t="shared" si="15"/>
        <v>0</v>
      </c>
      <c r="AK55" s="32">
        <f t="shared" si="16"/>
        <v>0</v>
      </c>
      <c r="AL55" s="34">
        <f t="shared" si="4"/>
        <v>0</v>
      </c>
    </row>
    <row r="56" spans="1:38" ht="24.75" customHeight="1">
      <c r="A56" s="9">
        <v>45</v>
      </c>
      <c r="B56" s="9" t="s">
        <v>24</v>
      </c>
      <c r="C56" s="9" t="s">
        <v>180</v>
      </c>
      <c r="D56" s="9" t="s">
        <v>180</v>
      </c>
      <c r="E56" s="9" t="s">
        <v>180</v>
      </c>
      <c r="F56" s="9" t="s">
        <v>56</v>
      </c>
      <c r="G56" s="9" t="s">
        <v>56</v>
      </c>
      <c r="H56" s="9">
        <v>4</v>
      </c>
      <c r="I56" s="11" t="s">
        <v>258</v>
      </c>
      <c r="J56" s="11" t="s">
        <v>259</v>
      </c>
      <c r="K56" s="11" t="s">
        <v>101</v>
      </c>
      <c r="L56" s="12">
        <v>40.03999999999999</v>
      </c>
      <c r="M56" s="12">
        <v>81.9</v>
      </c>
      <c r="N56" s="75"/>
      <c r="O56" s="76"/>
      <c r="P56" s="31">
        <f t="shared" si="0"/>
        <v>0</v>
      </c>
      <c r="Q56" s="76"/>
      <c r="R56" s="76"/>
      <c r="S56" s="76"/>
      <c r="T56" s="76"/>
      <c r="U56" s="76"/>
      <c r="V56" s="76"/>
      <c r="W56" s="32">
        <f t="shared" si="13"/>
        <v>0</v>
      </c>
      <c r="X56" s="33">
        <f t="shared" si="14"/>
        <v>0</v>
      </c>
      <c r="Y56" s="19">
        <f t="shared" si="1"/>
        <v>2.002</v>
      </c>
      <c r="Z56" s="19">
        <f t="shared" si="2"/>
        <v>4.095000000000001</v>
      </c>
      <c r="AA56" s="75"/>
      <c r="AB56" s="26" t="s">
        <v>250</v>
      </c>
      <c r="AC56" s="31">
        <f t="shared" si="3"/>
        <v>0</v>
      </c>
      <c r="AD56" s="76"/>
      <c r="AE56" s="76"/>
      <c r="AF56" s="76"/>
      <c r="AG56" s="26" t="s">
        <v>269</v>
      </c>
      <c r="AH56" s="26" t="s">
        <v>269</v>
      </c>
      <c r="AI56" s="26" t="s">
        <v>269</v>
      </c>
      <c r="AJ56" s="31">
        <f t="shared" si="15"/>
        <v>0</v>
      </c>
      <c r="AK56" s="32">
        <f t="shared" si="16"/>
        <v>0</v>
      </c>
      <c r="AL56" s="34">
        <f t="shared" si="4"/>
        <v>0</v>
      </c>
    </row>
    <row r="57" spans="1:38" ht="24.75" customHeight="1">
      <c r="A57" s="9">
        <v>46</v>
      </c>
      <c r="B57" s="9" t="s">
        <v>217</v>
      </c>
      <c r="C57" s="9">
        <v>5</v>
      </c>
      <c r="D57" s="9" t="s">
        <v>180</v>
      </c>
      <c r="E57" s="9" t="s">
        <v>180</v>
      </c>
      <c r="F57" s="9" t="s">
        <v>56</v>
      </c>
      <c r="G57" s="9" t="s">
        <v>56</v>
      </c>
      <c r="H57" s="9">
        <v>11</v>
      </c>
      <c r="I57" s="11" t="s">
        <v>258</v>
      </c>
      <c r="J57" s="11" t="s">
        <v>259</v>
      </c>
      <c r="K57" s="11" t="s">
        <v>102</v>
      </c>
      <c r="L57" s="12">
        <v>24.57</v>
      </c>
      <c r="M57" s="12">
        <v>111.93</v>
      </c>
      <c r="N57" s="75"/>
      <c r="O57" s="76"/>
      <c r="P57" s="31">
        <f t="shared" si="0"/>
        <v>0</v>
      </c>
      <c r="Q57" s="76"/>
      <c r="R57" s="76"/>
      <c r="S57" s="76"/>
      <c r="T57" s="76"/>
      <c r="U57" s="76"/>
      <c r="V57" s="76"/>
      <c r="W57" s="32">
        <f t="shared" si="13"/>
        <v>0</v>
      </c>
      <c r="X57" s="33">
        <f t="shared" si="14"/>
        <v>0</v>
      </c>
      <c r="Y57" s="19">
        <f t="shared" si="1"/>
        <v>1.2285000000000001</v>
      </c>
      <c r="Z57" s="19">
        <f t="shared" si="2"/>
        <v>5.596500000000001</v>
      </c>
      <c r="AA57" s="75"/>
      <c r="AB57" s="26" t="s">
        <v>250</v>
      </c>
      <c r="AC57" s="31">
        <f t="shared" si="3"/>
        <v>0</v>
      </c>
      <c r="AD57" s="76"/>
      <c r="AE57" s="76"/>
      <c r="AF57" s="76"/>
      <c r="AG57" s="26" t="s">
        <v>269</v>
      </c>
      <c r="AH57" s="26" t="s">
        <v>269</v>
      </c>
      <c r="AI57" s="26" t="s">
        <v>269</v>
      </c>
      <c r="AJ57" s="31">
        <f t="shared" si="15"/>
        <v>0</v>
      </c>
      <c r="AK57" s="32">
        <f t="shared" si="16"/>
        <v>0</v>
      </c>
      <c r="AL57" s="34">
        <f t="shared" si="4"/>
        <v>0</v>
      </c>
    </row>
    <row r="58" spans="1:38" ht="24.75" customHeight="1">
      <c r="A58" s="9">
        <v>47</v>
      </c>
      <c r="B58" s="9" t="s">
        <v>25</v>
      </c>
      <c r="C58" s="9" t="s">
        <v>180</v>
      </c>
      <c r="D58" s="9" t="s">
        <v>180</v>
      </c>
      <c r="E58" s="9" t="s">
        <v>180</v>
      </c>
      <c r="F58" s="9" t="s">
        <v>56</v>
      </c>
      <c r="G58" s="9" t="s">
        <v>56</v>
      </c>
      <c r="H58" s="9">
        <v>22</v>
      </c>
      <c r="I58" s="11" t="s">
        <v>258</v>
      </c>
      <c r="J58" s="11" t="s">
        <v>259</v>
      </c>
      <c r="K58" s="11" t="s">
        <v>103</v>
      </c>
      <c r="L58" s="12">
        <v>1400.49</v>
      </c>
      <c r="M58" s="12">
        <v>6322.68</v>
      </c>
      <c r="N58" s="75"/>
      <c r="O58" s="76"/>
      <c r="P58" s="31">
        <f t="shared" si="0"/>
        <v>0</v>
      </c>
      <c r="Q58" s="76"/>
      <c r="R58" s="76"/>
      <c r="S58" s="76"/>
      <c r="T58" s="76"/>
      <c r="U58" s="76"/>
      <c r="V58" s="76"/>
      <c r="W58" s="32">
        <f t="shared" si="13"/>
        <v>0</v>
      </c>
      <c r="X58" s="33">
        <f t="shared" si="14"/>
        <v>0</v>
      </c>
      <c r="Y58" s="19">
        <f t="shared" si="1"/>
        <v>70.0245</v>
      </c>
      <c r="Z58" s="19">
        <f t="shared" si="2"/>
        <v>316.134</v>
      </c>
      <c r="AA58" s="75"/>
      <c r="AB58" s="26" t="s">
        <v>250</v>
      </c>
      <c r="AC58" s="31">
        <f t="shared" si="3"/>
        <v>0</v>
      </c>
      <c r="AD58" s="76"/>
      <c r="AE58" s="76"/>
      <c r="AF58" s="76"/>
      <c r="AG58" s="26" t="s">
        <v>269</v>
      </c>
      <c r="AH58" s="26" t="s">
        <v>269</v>
      </c>
      <c r="AI58" s="26" t="s">
        <v>269</v>
      </c>
      <c r="AJ58" s="31">
        <f t="shared" si="15"/>
        <v>0</v>
      </c>
      <c r="AK58" s="32">
        <f t="shared" si="16"/>
        <v>0</v>
      </c>
      <c r="AL58" s="34">
        <f t="shared" si="4"/>
        <v>0</v>
      </c>
    </row>
    <row r="59" spans="1:38" ht="24.75" customHeight="1">
      <c r="A59" s="9">
        <v>48</v>
      </c>
      <c r="B59" s="9" t="s">
        <v>54</v>
      </c>
      <c r="C59" s="9" t="s">
        <v>180</v>
      </c>
      <c r="D59" s="9" t="s">
        <v>180</v>
      </c>
      <c r="E59" s="9" t="s">
        <v>180</v>
      </c>
      <c r="F59" s="9" t="s">
        <v>56</v>
      </c>
      <c r="G59" s="9" t="s">
        <v>56</v>
      </c>
      <c r="H59" s="9">
        <v>11</v>
      </c>
      <c r="I59" s="11" t="s">
        <v>258</v>
      </c>
      <c r="J59" s="11" t="s">
        <v>259</v>
      </c>
      <c r="K59" s="11" t="s">
        <v>104</v>
      </c>
      <c r="L59" s="12">
        <v>1152.06</v>
      </c>
      <c r="M59" s="12">
        <v>4518.150000000001</v>
      </c>
      <c r="N59" s="75"/>
      <c r="O59" s="76"/>
      <c r="P59" s="31">
        <f t="shared" si="0"/>
        <v>0</v>
      </c>
      <c r="Q59" s="76"/>
      <c r="R59" s="76"/>
      <c r="S59" s="76"/>
      <c r="T59" s="76"/>
      <c r="U59" s="76"/>
      <c r="V59" s="76"/>
      <c r="W59" s="32">
        <f t="shared" si="13"/>
        <v>0</v>
      </c>
      <c r="X59" s="33">
        <f t="shared" si="14"/>
        <v>0</v>
      </c>
      <c r="Y59" s="19">
        <f t="shared" si="1"/>
        <v>57.603</v>
      </c>
      <c r="Z59" s="19">
        <f t="shared" si="2"/>
        <v>225.90750000000003</v>
      </c>
      <c r="AA59" s="75"/>
      <c r="AB59" s="26" t="s">
        <v>250</v>
      </c>
      <c r="AC59" s="31">
        <f t="shared" si="3"/>
        <v>0</v>
      </c>
      <c r="AD59" s="76"/>
      <c r="AE59" s="76"/>
      <c r="AF59" s="76"/>
      <c r="AG59" s="26" t="s">
        <v>269</v>
      </c>
      <c r="AH59" s="26" t="s">
        <v>269</v>
      </c>
      <c r="AI59" s="26" t="s">
        <v>269</v>
      </c>
      <c r="AJ59" s="31">
        <f t="shared" si="15"/>
        <v>0</v>
      </c>
      <c r="AK59" s="32">
        <f t="shared" si="16"/>
        <v>0</v>
      </c>
      <c r="AL59" s="34">
        <f t="shared" si="4"/>
        <v>0</v>
      </c>
    </row>
    <row r="60" spans="1:38" ht="24.75" customHeight="1">
      <c r="A60" s="9">
        <v>49</v>
      </c>
      <c r="B60" s="9" t="s">
        <v>26</v>
      </c>
      <c r="C60" s="9" t="s">
        <v>180</v>
      </c>
      <c r="D60" s="9" t="s">
        <v>180</v>
      </c>
      <c r="E60" s="9" t="s">
        <v>180</v>
      </c>
      <c r="F60" s="9" t="s">
        <v>56</v>
      </c>
      <c r="G60" s="9" t="s">
        <v>56</v>
      </c>
      <c r="H60" s="9">
        <v>5</v>
      </c>
      <c r="I60" s="11" t="s">
        <v>258</v>
      </c>
      <c r="J60" s="11" t="s">
        <v>259</v>
      </c>
      <c r="K60" s="11" t="s">
        <v>105</v>
      </c>
      <c r="L60" s="12">
        <v>292.11</v>
      </c>
      <c r="M60" s="12">
        <v>1277.64</v>
      </c>
      <c r="N60" s="75"/>
      <c r="O60" s="76"/>
      <c r="P60" s="31">
        <f t="shared" si="0"/>
        <v>0</v>
      </c>
      <c r="Q60" s="76"/>
      <c r="R60" s="76"/>
      <c r="S60" s="76"/>
      <c r="T60" s="76"/>
      <c r="U60" s="76"/>
      <c r="V60" s="76"/>
      <c r="W60" s="32">
        <f t="shared" si="13"/>
        <v>0</v>
      </c>
      <c r="X60" s="33">
        <f t="shared" si="14"/>
        <v>0</v>
      </c>
      <c r="Y60" s="19">
        <f t="shared" si="1"/>
        <v>14.605500000000001</v>
      </c>
      <c r="Z60" s="19">
        <f t="shared" si="2"/>
        <v>63.882000000000005</v>
      </c>
      <c r="AA60" s="75"/>
      <c r="AB60" s="26" t="s">
        <v>250</v>
      </c>
      <c r="AC60" s="31">
        <f t="shared" si="3"/>
        <v>0</v>
      </c>
      <c r="AD60" s="76"/>
      <c r="AE60" s="76"/>
      <c r="AF60" s="76"/>
      <c r="AG60" s="26" t="s">
        <v>269</v>
      </c>
      <c r="AH60" s="26" t="s">
        <v>269</v>
      </c>
      <c r="AI60" s="26" t="s">
        <v>269</v>
      </c>
      <c r="AJ60" s="31">
        <f t="shared" si="15"/>
        <v>0</v>
      </c>
      <c r="AK60" s="32">
        <f t="shared" si="16"/>
        <v>0</v>
      </c>
      <c r="AL60" s="34">
        <f t="shared" si="4"/>
        <v>0</v>
      </c>
    </row>
    <row r="61" spans="1:38" ht="24.75" customHeight="1">
      <c r="A61" s="9">
        <v>50</v>
      </c>
      <c r="B61" s="9" t="s">
        <v>218</v>
      </c>
      <c r="C61" s="9">
        <v>72</v>
      </c>
      <c r="D61" s="9" t="s">
        <v>180</v>
      </c>
      <c r="E61" s="9" t="s">
        <v>180</v>
      </c>
      <c r="F61" s="9" t="s">
        <v>56</v>
      </c>
      <c r="G61" s="9" t="s">
        <v>56</v>
      </c>
      <c r="H61" s="9">
        <v>27</v>
      </c>
      <c r="I61" s="11" t="s">
        <v>258</v>
      </c>
      <c r="J61" s="11" t="s">
        <v>259</v>
      </c>
      <c r="K61" s="11" t="s">
        <v>106</v>
      </c>
      <c r="L61" s="12">
        <v>7207.2</v>
      </c>
      <c r="M61" s="12">
        <v>30030</v>
      </c>
      <c r="N61" s="75"/>
      <c r="O61" s="76"/>
      <c r="P61" s="31">
        <f t="shared" si="0"/>
        <v>0</v>
      </c>
      <c r="Q61" s="76"/>
      <c r="R61" s="76"/>
      <c r="S61" s="76"/>
      <c r="T61" s="76"/>
      <c r="U61" s="76"/>
      <c r="V61" s="76"/>
      <c r="W61" s="32">
        <f t="shared" si="13"/>
        <v>0</v>
      </c>
      <c r="X61" s="33">
        <f t="shared" si="14"/>
        <v>0</v>
      </c>
      <c r="Y61" s="19">
        <f t="shared" si="1"/>
        <v>360.36</v>
      </c>
      <c r="Z61" s="19">
        <f t="shared" si="2"/>
        <v>1501.5</v>
      </c>
      <c r="AA61" s="75"/>
      <c r="AB61" s="26" t="s">
        <v>250</v>
      </c>
      <c r="AC61" s="31">
        <f t="shared" si="3"/>
        <v>0</v>
      </c>
      <c r="AD61" s="76"/>
      <c r="AE61" s="76"/>
      <c r="AF61" s="76"/>
      <c r="AG61" s="26" t="s">
        <v>269</v>
      </c>
      <c r="AH61" s="26" t="s">
        <v>269</v>
      </c>
      <c r="AI61" s="26" t="s">
        <v>269</v>
      </c>
      <c r="AJ61" s="31">
        <f t="shared" si="15"/>
        <v>0</v>
      </c>
      <c r="AK61" s="32">
        <f t="shared" si="16"/>
        <v>0</v>
      </c>
      <c r="AL61" s="34">
        <f t="shared" si="4"/>
        <v>0</v>
      </c>
    </row>
    <row r="62" spans="1:38" ht="24.75" customHeight="1">
      <c r="A62" s="9">
        <v>51</v>
      </c>
      <c r="B62" s="9" t="s">
        <v>27</v>
      </c>
      <c r="C62" s="9" t="s">
        <v>180</v>
      </c>
      <c r="D62" s="9" t="s">
        <v>180</v>
      </c>
      <c r="E62" s="9" t="s">
        <v>180</v>
      </c>
      <c r="F62" s="9" t="s">
        <v>56</v>
      </c>
      <c r="G62" s="9" t="s">
        <v>56</v>
      </c>
      <c r="H62" s="9">
        <v>5</v>
      </c>
      <c r="I62" s="11" t="s">
        <v>258</v>
      </c>
      <c r="J62" s="11" t="s">
        <v>259</v>
      </c>
      <c r="K62" s="11" t="s">
        <v>107</v>
      </c>
      <c r="L62" s="12">
        <v>122.85000000000001</v>
      </c>
      <c r="M62" s="12">
        <v>535.08</v>
      </c>
      <c r="N62" s="75"/>
      <c r="O62" s="76"/>
      <c r="P62" s="31">
        <f t="shared" si="0"/>
        <v>0</v>
      </c>
      <c r="Q62" s="76"/>
      <c r="R62" s="76"/>
      <c r="S62" s="76"/>
      <c r="T62" s="76"/>
      <c r="U62" s="76"/>
      <c r="V62" s="76"/>
      <c r="W62" s="32">
        <f t="shared" si="13"/>
        <v>0</v>
      </c>
      <c r="X62" s="33">
        <f t="shared" si="14"/>
        <v>0</v>
      </c>
      <c r="Y62" s="19">
        <f t="shared" si="1"/>
        <v>6.142500000000001</v>
      </c>
      <c r="Z62" s="19">
        <f t="shared" si="2"/>
        <v>26.754000000000005</v>
      </c>
      <c r="AA62" s="75"/>
      <c r="AB62" s="26" t="s">
        <v>250</v>
      </c>
      <c r="AC62" s="31">
        <f t="shared" si="3"/>
        <v>0</v>
      </c>
      <c r="AD62" s="76"/>
      <c r="AE62" s="76"/>
      <c r="AF62" s="76"/>
      <c r="AG62" s="26" t="s">
        <v>269</v>
      </c>
      <c r="AH62" s="26" t="s">
        <v>269</v>
      </c>
      <c r="AI62" s="26" t="s">
        <v>269</v>
      </c>
      <c r="AJ62" s="31">
        <f t="shared" si="15"/>
        <v>0</v>
      </c>
      <c r="AK62" s="32">
        <f t="shared" si="16"/>
        <v>0</v>
      </c>
      <c r="AL62" s="34">
        <f t="shared" si="4"/>
        <v>0</v>
      </c>
    </row>
    <row r="63" spans="1:38" ht="24.75" customHeight="1">
      <c r="A63" s="9">
        <v>52</v>
      </c>
      <c r="B63" s="9" t="s">
        <v>28</v>
      </c>
      <c r="C63" s="9" t="s">
        <v>180</v>
      </c>
      <c r="D63" s="9" t="s">
        <v>180</v>
      </c>
      <c r="E63" s="9" t="s">
        <v>180</v>
      </c>
      <c r="F63" s="9" t="s">
        <v>56</v>
      </c>
      <c r="G63" s="9" t="s">
        <v>56</v>
      </c>
      <c r="H63" s="9">
        <v>5</v>
      </c>
      <c r="I63" s="11" t="s">
        <v>258</v>
      </c>
      <c r="J63" s="11" t="s">
        <v>259</v>
      </c>
      <c r="K63" s="11" t="s">
        <v>108</v>
      </c>
      <c r="L63" s="12">
        <v>305.76</v>
      </c>
      <c r="M63" s="12">
        <v>1329.51</v>
      </c>
      <c r="N63" s="75"/>
      <c r="O63" s="76"/>
      <c r="P63" s="31">
        <f t="shared" si="0"/>
        <v>0</v>
      </c>
      <c r="Q63" s="76"/>
      <c r="R63" s="76"/>
      <c r="S63" s="76"/>
      <c r="T63" s="76"/>
      <c r="U63" s="76"/>
      <c r="V63" s="76"/>
      <c r="W63" s="32">
        <f t="shared" si="13"/>
        <v>0</v>
      </c>
      <c r="X63" s="33">
        <f t="shared" si="14"/>
        <v>0</v>
      </c>
      <c r="Y63" s="19">
        <f t="shared" si="1"/>
        <v>15.288</v>
      </c>
      <c r="Z63" s="19">
        <f t="shared" si="2"/>
        <v>66.4755</v>
      </c>
      <c r="AA63" s="75"/>
      <c r="AB63" s="26" t="s">
        <v>250</v>
      </c>
      <c r="AC63" s="31">
        <f t="shared" si="3"/>
        <v>0</v>
      </c>
      <c r="AD63" s="76"/>
      <c r="AE63" s="76"/>
      <c r="AF63" s="76"/>
      <c r="AG63" s="26" t="s">
        <v>269</v>
      </c>
      <c r="AH63" s="26" t="s">
        <v>269</v>
      </c>
      <c r="AI63" s="26" t="s">
        <v>269</v>
      </c>
      <c r="AJ63" s="31">
        <f t="shared" si="15"/>
        <v>0</v>
      </c>
      <c r="AK63" s="32">
        <f t="shared" si="16"/>
        <v>0</v>
      </c>
      <c r="AL63" s="34">
        <f t="shared" si="4"/>
        <v>0</v>
      </c>
    </row>
    <row r="64" spans="1:38" ht="24.75" customHeight="1">
      <c r="A64" s="9">
        <v>53</v>
      </c>
      <c r="B64" s="9" t="s">
        <v>29</v>
      </c>
      <c r="C64" s="9" t="s">
        <v>180</v>
      </c>
      <c r="D64" s="9" t="s">
        <v>180</v>
      </c>
      <c r="E64" s="9" t="s">
        <v>180</v>
      </c>
      <c r="F64" s="9" t="s">
        <v>56</v>
      </c>
      <c r="G64" s="9" t="s">
        <v>56</v>
      </c>
      <c r="H64" s="9">
        <v>14</v>
      </c>
      <c r="I64" s="11" t="s">
        <v>258</v>
      </c>
      <c r="J64" s="11" t="s">
        <v>259</v>
      </c>
      <c r="K64" s="11" t="s">
        <v>109</v>
      </c>
      <c r="L64" s="12">
        <v>207.48000000000002</v>
      </c>
      <c r="M64" s="12">
        <v>444.99</v>
      </c>
      <c r="N64" s="75"/>
      <c r="O64" s="76"/>
      <c r="P64" s="31">
        <f t="shared" si="0"/>
        <v>0</v>
      </c>
      <c r="Q64" s="76"/>
      <c r="R64" s="76"/>
      <c r="S64" s="76"/>
      <c r="T64" s="76"/>
      <c r="U64" s="76"/>
      <c r="V64" s="76"/>
      <c r="W64" s="32">
        <f t="shared" si="13"/>
        <v>0</v>
      </c>
      <c r="X64" s="33">
        <f t="shared" si="14"/>
        <v>0</v>
      </c>
      <c r="Y64" s="19">
        <f t="shared" si="1"/>
        <v>10.374000000000002</v>
      </c>
      <c r="Z64" s="19">
        <f t="shared" si="2"/>
        <v>22.2495</v>
      </c>
      <c r="AA64" s="75"/>
      <c r="AB64" s="26" t="s">
        <v>250</v>
      </c>
      <c r="AC64" s="31">
        <f t="shared" si="3"/>
        <v>0</v>
      </c>
      <c r="AD64" s="76"/>
      <c r="AE64" s="76"/>
      <c r="AF64" s="76"/>
      <c r="AG64" s="26" t="s">
        <v>269</v>
      </c>
      <c r="AH64" s="26" t="s">
        <v>269</v>
      </c>
      <c r="AI64" s="26" t="s">
        <v>269</v>
      </c>
      <c r="AJ64" s="31">
        <f t="shared" si="15"/>
        <v>0</v>
      </c>
      <c r="AK64" s="32">
        <f t="shared" si="16"/>
        <v>0</v>
      </c>
      <c r="AL64" s="34">
        <f t="shared" si="4"/>
        <v>0</v>
      </c>
    </row>
    <row r="65" spans="1:38" ht="24.75" customHeight="1">
      <c r="A65" s="9">
        <v>54</v>
      </c>
      <c r="B65" s="9" t="s">
        <v>219</v>
      </c>
      <c r="C65" s="9">
        <v>58</v>
      </c>
      <c r="D65" s="9">
        <v>8</v>
      </c>
      <c r="E65" s="9" t="s">
        <v>180</v>
      </c>
      <c r="F65" s="9" t="s">
        <v>56</v>
      </c>
      <c r="G65" s="9" t="s">
        <v>56</v>
      </c>
      <c r="H65" s="9">
        <v>27</v>
      </c>
      <c r="I65" s="11" t="s">
        <v>258</v>
      </c>
      <c r="J65" s="11" t="s">
        <v>259</v>
      </c>
      <c r="K65" s="11" t="s">
        <v>110</v>
      </c>
      <c r="L65" s="12">
        <v>2402.4</v>
      </c>
      <c r="M65" s="12">
        <v>11029.2</v>
      </c>
      <c r="N65" s="75"/>
      <c r="O65" s="76"/>
      <c r="P65" s="31">
        <f t="shared" si="0"/>
        <v>0</v>
      </c>
      <c r="Q65" s="76"/>
      <c r="R65" s="76"/>
      <c r="S65" s="76"/>
      <c r="T65" s="76"/>
      <c r="U65" s="76"/>
      <c r="V65" s="76"/>
      <c r="W65" s="32">
        <f t="shared" si="13"/>
        <v>0</v>
      </c>
      <c r="X65" s="33">
        <f t="shared" si="14"/>
        <v>0</v>
      </c>
      <c r="Y65" s="19">
        <f t="shared" si="1"/>
        <v>120.12</v>
      </c>
      <c r="Z65" s="19">
        <f t="shared" si="2"/>
        <v>551.46</v>
      </c>
      <c r="AA65" s="75"/>
      <c r="AB65" s="26" t="s">
        <v>250</v>
      </c>
      <c r="AC65" s="31">
        <f t="shared" si="3"/>
        <v>0</v>
      </c>
      <c r="AD65" s="76"/>
      <c r="AE65" s="76"/>
      <c r="AF65" s="76"/>
      <c r="AG65" s="26" t="s">
        <v>269</v>
      </c>
      <c r="AH65" s="26" t="s">
        <v>269</v>
      </c>
      <c r="AI65" s="26" t="s">
        <v>269</v>
      </c>
      <c r="AJ65" s="31">
        <f t="shared" si="15"/>
        <v>0</v>
      </c>
      <c r="AK65" s="32">
        <f t="shared" si="16"/>
        <v>0</v>
      </c>
      <c r="AL65" s="34">
        <f t="shared" si="4"/>
        <v>0</v>
      </c>
    </row>
    <row r="66" spans="1:38" ht="24.75" customHeight="1">
      <c r="A66" s="9">
        <v>55</v>
      </c>
      <c r="B66" s="9" t="s">
        <v>30</v>
      </c>
      <c r="C66" s="9" t="s">
        <v>180</v>
      </c>
      <c r="D66" s="9" t="s">
        <v>180</v>
      </c>
      <c r="E66" s="9" t="s">
        <v>180</v>
      </c>
      <c r="F66" s="9" t="s">
        <v>56</v>
      </c>
      <c r="G66" s="9" t="s">
        <v>56</v>
      </c>
      <c r="H66" s="9">
        <v>9</v>
      </c>
      <c r="I66" s="11" t="s">
        <v>258</v>
      </c>
      <c r="J66" s="11" t="s">
        <v>259</v>
      </c>
      <c r="K66" s="11" t="s">
        <v>111</v>
      </c>
      <c r="L66" s="12">
        <v>294.84000000000003</v>
      </c>
      <c r="M66" s="12">
        <v>1135.68</v>
      </c>
      <c r="N66" s="75"/>
      <c r="O66" s="76"/>
      <c r="P66" s="31">
        <f t="shared" si="0"/>
        <v>0</v>
      </c>
      <c r="Q66" s="76"/>
      <c r="R66" s="76"/>
      <c r="S66" s="76"/>
      <c r="T66" s="76"/>
      <c r="U66" s="76"/>
      <c r="V66" s="76"/>
      <c r="W66" s="32">
        <f t="shared" si="13"/>
        <v>0</v>
      </c>
      <c r="X66" s="33">
        <f t="shared" si="14"/>
        <v>0</v>
      </c>
      <c r="Y66" s="19">
        <f t="shared" si="1"/>
        <v>14.742000000000003</v>
      </c>
      <c r="Z66" s="19">
        <f t="shared" si="2"/>
        <v>56.784000000000006</v>
      </c>
      <c r="AA66" s="75"/>
      <c r="AB66" s="26" t="s">
        <v>250</v>
      </c>
      <c r="AC66" s="31">
        <f t="shared" si="3"/>
        <v>0</v>
      </c>
      <c r="AD66" s="76"/>
      <c r="AE66" s="76"/>
      <c r="AF66" s="76"/>
      <c r="AG66" s="26" t="s">
        <v>269</v>
      </c>
      <c r="AH66" s="26" t="s">
        <v>269</v>
      </c>
      <c r="AI66" s="26" t="s">
        <v>269</v>
      </c>
      <c r="AJ66" s="31">
        <f t="shared" si="15"/>
        <v>0</v>
      </c>
      <c r="AK66" s="32">
        <f t="shared" si="16"/>
        <v>0</v>
      </c>
      <c r="AL66" s="34">
        <f t="shared" si="4"/>
        <v>0</v>
      </c>
    </row>
    <row r="67" spans="1:38" ht="24.75" customHeight="1">
      <c r="A67" s="9">
        <v>56</v>
      </c>
      <c r="B67" s="9" t="s">
        <v>220</v>
      </c>
      <c r="C67" s="9" t="s">
        <v>180</v>
      </c>
      <c r="D67" s="9" t="s">
        <v>180</v>
      </c>
      <c r="E67" s="9" t="s">
        <v>192</v>
      </c>
      <c r="F67" s="9" t="s">
        <v>56</v>
      </c>
      <c r="G67" s="9" t="s">
        <v>56</v>
      </c>
      <c r="H67" s="9">
        <v>11</v>
      </c>
      <c r="I67" s="11" t="s">
        <v>258</v>
      </c>
      <c r="J67" s="11" t="s">
        <v>259</v>
      </c>
      <c r="K67" s="11" t="s">
        <v>112</v>
      </c>
      <c r="L67" s="12">
        <v>614.25</v>
      </c>
      <c r="M67" s="12">
        <v>2972.9700000000003</v>
      </c>
      <c r="N67" s="75"/>
      <c r="O67" s="76"/>
      <c r="P67" s="31">
        <f t="shared" si="0"/>
        <v>0</v>
      </c>
      <c r="Q67" s="76"/>
      <c r="R67" s="76"/>
      <c r="S67" s="76"/>
      <c r="T67" s="76"/>
      <c r="U67" s="76"/>
      <c r="V67" s="76"/>
      <c r="W67" s="32">
        <f t="shared" si="13"/>
        <v>0</v>
      </c>
      <c r="X67" s="33">
        <f t="shared" si="14"/>
        <v>0</v>
      </c>
      <c r="Y67" s="19">
        <f t="shared" si="1"/>
        <v>30.712500000000002</v>
      </c>
      <c r="Z67" s="19">
        <f t="shared" si="2"/>
        <v>148.6485</v>
      </c>
      <c r="AA67" s="75"/>
      <c r="AB67" s="26" t="s">
        <v>250</v>
      </c>
      <c r="AC67" s="31">
        <f t="shared" si="3"/>
        <v>0</v>
      </c>
      <c r="AD67" s="76"/>
      <c r="AE67" s="76"/>
      <c r="AF67" s="76"/>
      <c r="AG67" s="26" t="s">
        <v>269</v>
      </c>
      <c r="AH67" s="26" t="s">
        <v>269</v>
      </c>
      <c r="AI67" s="26" t="s">
        <v>269</v>
      </c>
      <c r="AJ67" s="31">
        <f t="shared" si="15"/>
        <v>0</v>
      </c>
      <c r="AK67" s="32">
        <f t="shared" si="16"/>
        <v>0</v>
      </c>
      <c r="AL67" s="34">
        <f t="shared" si="4"/>
        <v>0</v>
      </c>
    </row>
    <row r="68" spans="1:38" ht="24.75" customHeight="1">
      <c r="A68" s="9">
        <v>57</v>
      </c>
      <c r="B68" s="9" t="s">
        <v>31</v>
      </c>
      <c r="C68" s="9" t="s">
        <v>180</v>
      </c>
      <c r="D68" s="9" t="s">
        <v>180</v>
      </c>
      <c r="E68" s="9" t="s">
        <v>180</v>
      </c>
      <c r="F68" s="9" t="s">
        <v>56</v>
      </c>
      <c r="G68" s="9" t="s">
        <v>56</v>
      </c>
      <c r="H68" s="9">
        <v>9</v>
      </c>
      <c r="I68" s="11" t="s">
        <v>258</v>
      </c>
      <c r="J68" s="11" t="s">
        <v>259</v>
      </c>
      <c r="K68" s="11" t="s">
        <v>113</v>
      </c>
      <c r="L68" s="12">
        <v>215.67000000000002</v>
      </c>
      <c r="M68" s="12">
        <v>963.69</v>
      </c>
      <c r="N68" s="75"/>
      <c r="O68" s="76"/>
      <c r="P68" s="31">
        <f t="shared" si="0"/>
        <v>0</v>
      </c>
      <c r="Q68" s="76"/>
      <c r="R68" s="76"/>
      <c r="S68" s="76"/>
      <c r="T68" s="76"/>
      <c r="U68" s="76"/>
      <c r="V68" s="76"/>
      <c r="W68" s="32">
        <f t="shared" si="13"/>
        <v>0</v>
      </c>
      <c r="X68" s="33">
        <f t="shared" si="14"/>
        <v>0</v>
      </c>
      <c r="Y68" s="19">
        <f t="shared" si="1"/>
        <v>10.783500000000002</v>
      </c>
      <c r="Z68" s="19">
        <f t="shared" si="2"/>
        <v>48.18450000000001</v>
      </c>
      <c r="AA68" s="75"/>
      <c r="AB68" s="26" t="s">
        <v>250</v>
      </c>
      <c r="AC68" s="31">
        <f t="shared" si="3"/>
        <v>0</v>
      </c>
      <c r="AD68" s="76"/>
      <c r="AE68" s="76"/>
      <c r="AF68" s="76"/>
      <c r="AG68" s="26" t="s">
        <v>269</v>
      </c>
      <c r="AH68" s="26" t="s">
        <v>269</v>
      </c>
      <c r="AI68" s="26" t="s">
        <v>269</v>
      </c>
      <c r="AJ68" s="31">
        <f t="shared" si="15"/>
        <v>0</v>
      </c>
      <c r="AK68" s="32">
        <f t="shared" si="16"/>
        <v>0</v>
      </c>
      <c r="AL68" s="34">
        <f t="shared" si="4"/>
        <v>0</v>
      </c>
    </row>
    <row r="69" spans="1:38" ht="24.75" customHeight="1">
      <c r="A69" s="9">
        <v>58</v>
      </c>
      <c r="B69" s="9" t="s">
        <v>32</v>
      </c>
      <c r="C69" s="9">
        <v>1</v>
      </c>
      <c r="D69" s="9" t="s">
        <v>180</v>
      </c>
      <c r="E69" s="9" t="s">
        <v>180</v>
      </c>
      <c r="F69" s="9" t="s">
        <v>56</v>
      </c>
      <c r="G69" s="9" t="s">
        <v>56</v>
      </c>
      <c r="H69" s="9">
        <v>11</v>
      </c>
      <c r="I69" s="11" t="s">
        <v>258</v>
      </c>
      <c r="J69" s="11" t="s">
        <v>259</v>
      </c>
      <c r="K69" s="11" t="s">
        <v>114</v>
      </c>
      <c r="L69" s="12">
        <v>333.06</v>
      </c>
      <c r="M69" s="12">
        <v>1556.1000000000001</v>
      </c>
      <c r="N69" s="75"/>
      <c r="O69" s="76"/>
      <c r="P69" s="31">
        <f t="shared" si="0"/>
        <v>0</v>
      </c>
      <c r="Q69" s="76"/>
      <c r="R69" s="76"/>
      <c r="S69" s="76"/>
      <c r="T69" s="76"/>
      <c r="U69" s="76"/>
      <c r="V69" s="76"/>
      <c r="W69" s="32">
        <f t="shared" si="13"/>
        <v>0</v>
      </c>
      <c r="X69" s="33">
        <f t="shared" si="14"/>
        <v>0</v>
      </c>
      <c r="Y69" s="19">
        <f t="shared" si="1"/>
        <v>16.653000000000002</v>
      </c>
      <c r="Z69" s="19">
        <f t="shared" si="2"/>
        <v>77.805</v>
      </c>
      <c r="AA69" s="75"/>
      <c r="AB69" s="26" t="s">
        <v>250</v>
      </c>
      <c r="AC69" s="31">
        <f t="shared" si="3"/>
        <v>0</v>
      </c>
      <c r="AD69" s="76"/>
      <c r="AE69" s="76"/>
      <c r="AF69" s="76"/>
      <c r="AG69" s="26" t="s">
        <v>269</v>
      </c>
      <c r="AH69" s="26" t="s">
        <v>269</v>
      </c>
      <c r="AI69" s="26" t="s">
        <v>269</v>
      </c>
      <c r="AJ69" s="31">
        <f t="shared" si="15"/>
        <v>0</v>
      </c>
      <c r="AK69" s="32">
        <f t="shared" si="16"/>
        <v>0</v>
      </c>
      <c r="AL69" s="34">
        <f t="shared" si="4"/>
        <v>0</v>
      </c>
    </row>
    <row r="70" spans="1:38" ht="24.75" customHeight="1">
      <c r="A70" s="9">
        <v>59</v>
      </c>
      <c r="B70" s="9" t="s">
        <v>32</v>
      </c>
      <c r="C70" s="9">
        <v>2</v>
      </c>
      <c r="D70" s="9" t="s">
        <v>180</v>
      </c>
      <c r="E70" s="9" t="s">
        <v>180</v>
      </c>
      <c r="F70" s="9" t="s">
        <v>56</v>
      </c>
      <c r="G70" s="9" t="s">
        <v>56</v>
      </c>
      <c r="H70" s="9">
        <v>11</v>
      </c>
      <c r="I70" s="11" t="s">
        <v>258</v>
      </c>
      <c r="J70" s="11" t="s">
        <v>259</v>
      </c>
      <c r="K70" s="11" t="s">
        <v>115</v>
      </c>
      <c r="L70" s="12">
        <v>32.76</v>
      </c>
      <c r="M70" s="12">
        <v>169.26000000000002</v>
      </c>
      <c r="N70" s="75"/>
      <c r="O70" s="76"/>
      <c r="P70" s="31">
        <f t="shared" si="0"/>
        <v>0</v>
      </c>
      <c r="Q70" s="76"/>
      <c r="R70" s="76"/>
      <c r="S70" s="76"/>
      <c r="T70" s="76"/>
      <c r="U70" s="76"/>
      <c r="V70" s="76"/>
      <c r="W70" s="32">
        <f t="shared" si="13"/>
        <v>0</v>
      </c>
      <c r="X70" s="33">
        <f t="shared" si="14"/>
        <v>0</v>
      </c>
      <c r="Y70" s="19">
        <f t="shared" si="1"/>
        <v>1.638</v>
      </c>
      <c r="Z70" s="19">
        <f t="shared" si="2"/>
        <v>8.463000000000001</v>
      </c>
      <c r="AA70" s="75"/>
      <c r="AB70" s="26" t="s">
        <v>250</v>
      </c>
      <c r="AC70" s="31">
        <f t="shared" si="3"/>
        <v>0</v>
      </c>
      <c r="AD70" s="76"/>
      <c r="AE70" s="76"/>
      <c r="AF70" s="76"/>
      <c r="AG70" s="26" t="s">
        <v>269</v>
      </c>
      <c r="AH70" s="26" t="s">
        <v>269</v>
      </c>
      <c r="AI70" s="26" t="s">
        <v>269</v>
      </c>
      <c r="AJ70" s="31">
        <f t="shared" si="15"/>
        <v>0</v>
      </c>
      <c r="AK70" s="32">
        <f t="shared" si="16"/>
        <v>0</v>
      </c>
      <c r="AL70" s="34">
        <f t="shared" si="4"/>
        <v>0</v>
      </c>
    </row>
    <row r="71" spans="1:38" ht="24.75" customHeight="1">
      <c r="A71" s="9">
        <v>60</v>
      </c>
      <c r="B71" s="9" t="s">
        <v>221</v>
      </c>
      <c r="C71" s="9">
        <v>22</v>
      </c>
      <c r="D71" s="9" t="s">
        <v>180</v>
      </c>
      <c r="E71" s="9" t="s">
        <v>180</v>
      </c>
      <c r="F71" s="9" t="s">
        <v>56</v>
      </c>
      <c r="G71" s="9" t="s">
        <v>56</v>
      </c>
      <c r="H71" s="9">
        <v>5</v>
      </c>
      <c r="I71" s="11" t="s">
        <v>258</v>
      </c>
      <c r="J71" s="11" t="s">
        <v>259</v>
      </c>
      <c r="K71" s="11" t="s">
        <v>116</v>
      </c>
      <c r="L71" s="12">
        <v>218.4</v>
      </c>
      <c r="M71" s="12">
        <v>1015.5600000000001</v>
      </c>
      <c r="N71" s="75"/>
      <c r="O71" s="76"/>
      <c r="P71" s="31">
        <f t="shared" si="0"/>
        <v>0</v>
      </c>
      <c r="Q71" s="76"/>
      <c r="R71" s="76"/>
      <c r="S71" s="76"/>
      <c r="T71" s="76"/>
      <c r="U71" s="76"/>
      <c r="V71" s="76"/>
      <c r="W71" s="32">
        <f t="shared" si="13"/>
        <v>0</v>
      </c>
      <c r="X71" s="33">
        <f t="shared" si="14"/>
        <v>0</v>
      </c>
      <c r="Y71" s="19">
        <f t="shared" si="1"/>
        <v>10.920000000000002</v>
      </c>
      <c r="Z71" s="19">
        <f t="shared" si="2"/>
        <v>50.778000000000006</v>
      </c>
      <c r="AA71" s="75"/>
      <c r="AB71" s="26" t="s">
        <v>250</v>
      </c>
      <c r="AC71" s="31">
        <f t="shared" si="3"/>
        <v>0</v>
      </c>
      <c r="AD71" s="76"/>
      <c r="AE71" s="76"/>
      <c r="AF71" s="76"/>
      <c r="AG71" s="26" t="s">
        <v>269</v>
      </c>
      <c r="AH71" s="26" t="s">
        <v>269</v>
      </c>
      <c r="AI71" s="26" t="s">
        <v>269</v>
      </c>
      <c r="AJ71" s="31">
        <f t="shared" si="15"/>
        <v>0</v>
      </c>
      <c r="AK71" s="32">
        <f t="shared" si="16"/>
        <v>0</v>
      </c>
      <c r="AL71" s="34">
        <f t="shared" si="4"/>
        <v>0</v>
      </c>
    </row>
    <row r="72" spans="1:38" ht="24.75" customHeight="1">
      <c r="A72" s="9">
        <v>61</v>
      </c>
      <c r="B72" s="9" t="s">
        <v>33</v>
      </c>
      <c r="C72" s="9" t="s">
        <v>180</v>
      </c>
      <c r="D72" s="9" t="s">
        <v>180</v>
      </c>
      <c r="E72" s="9" t="s">
        <v>180</v>
      </c>
      <c r="F72" s="9" t="s">
        <v>56</v>
      </c>
      <c r="G72" s="9" t="s">
        <v>56</v>
      </c>
      <c r="H72" s="9">
        <v>14</v>
      </c>
      <c r="I72" s="11" t="s">
        <v>258</v>
      </c>
      <c r="J72" s="11" t="s">
        <v>259</v>
      </c>
      <c r="K72" s="11" t="s">
        <v>117</v>
      </c>
      <c r="L72" s="12">
        <v>95.55</v>
      </c>
      <c r="M72" s="12">
        <v>633.36</v>
      </c>
      <c r="N72" s="75"/>
      <c r="O72" s="76"/>
      <c r="P72" s="31">
        <f t="shared" si="0"/>
        <v>0</v>
      </c>
      <c r="Q72" s="76"/>
      <c r="R72" s="76"/>
      <c r="S72" s="76"/>
      <c r="T72" s="76"/>
      <c r="U72" s="76"/>
      <c r="V72" s="76"/>
      <c r="W72" s="32">
        <f t="shared" si="13"/>
        <v>0</v>
      </c>
      <c r="X72" s="33">
        <f t="shared" si="14"/>
        <v>0</v>
      </c>
      <c r="Y72" s="19">
        <f t="shared" si="1"/>
        <v>4.7775</v>
      </c>
      <c r="Z72" s="19">
        <f t="shared" si="2"/>
        <v>31.668000000000003</v>
      </c>
      <c r="AA72" s="75"/>
      <c r="AB72" s="26" t="s">
        <v>250</v>
      </c>
      <c r="AC72" s="31">
        <f t="shared" si="3"/>
        <v>0</v>
      </c>
      <c r="AD72" s="76"/>
      <c r="AE72" s="76"/>
      <c r="AF72" s="76"/>
      <c r="AG72" s="26" t="s">
        <v>269</v>
      </c>
      <c r="AH72" s="26" t="s">
        <v>269</v>
      </c>
      <c r="AI72" s="26" t="s">
        <v>269</v>
      </c>
      <c r="AJ72" s="31">
        <f t="shared" si="15"/>
        <v>0</v>
      </c>
      <c r="AK72" s="32">
        <f t="shared" si="16"/>
        <v>0</v>
      </c>
      <c r="AL72" s="34">
        <f t="shared" si="4"/>
        <v>0</v>
      </c>
    </row>
    <row r="73" spans="1:38" ht="24.75" customHeight="1">
      <c r="A73" s="9">
        <v>62</v>
      </c>
      <c r="B73" s="9" t="s">
        <v>238</v>
      </c>
      <c r="C73" s="9">
        <v>5</v>
      </c>
      <c r="D73" s="9" t="s">
        <v>180</v>
      </c>
      <c r="E73" s="9" t="s">
        <v>180</v>
      </c>
      <c r="F73" s="9" t="s">
        <v>56</v>
      </c>
      <c r="G73" s="9" t="s">
        <v>56</v>
      </c>
      <c r="H73" s="9">
        <v>11</v>
      </c>
      <c r="I73" s="11" t="s">
        <v>258</v>
      </c>
      <c r="J73" s="11" t="s">
        <v>259</v>
      </c>
      <c r="K73" s="11" t="s">
        <v>118</v>
      </c>
      <c r="L73" s="12">
        <v>447.72</v>
      </c>
      <c r="M73" s="12">
        <v>1769.04</v>
      </c>
      <c r="N73" s="75"/>
      <c r="O73" s="76"/>
      <c r="P73" s="31">
        <f t="shared" si="0"/>
        <v>0</v>
      </c>
      <c r="Q73" s="76"/>
      <c r="R73" s="76"/>
      <c r="S73" s="76"/>
      <c r="T73" s="76"/>
      <c r="U73" s="76"/>
      <c r="V73" s="76"/>
      <c r="W73" s="32">
        <f t="shared" si="13"/>
        <v>0</v>
      </c>
      <c r="X73" s="33">
        <f t="shared" si="14"/>
        <v>0</v>
      </c>
      <c r="Y73" s="19">
        <f t="shared" si="1"/>
        <v>22.386000000000003</v>
      </c>
      <c r="Z73" s="19">
        <f t="shared" si="2"/>
        <v>88.452</v>
      </c>
      <c r="AA73" s="75"/>
      <c r="AB73" s="26" t="s">
        <v>250</v>
      </c>
      <c r="AC73" s="31">
        <f t="shared" si="3"/>
        <v>0</v>
      </c>
      <c r="AD73" s="76"/>
      <c r="AE73" s="76"/>
      <c r="AF73" s="76"/>
      <c r="AG73" s="26" t="s">
        <v>269</v>
      </c>
      <c r="AH73" s="26" t="s">
        <v>269</v>
      </c>
      <c r="AI73" s="26" t="s">
        <v>269</v>
      </c>
      <c r="AJ73" s="31">
        <f t="shared" si="15"/>
        <v>0</v>
      </c>
      <c r="AK73" s="32">
        <f t="shared" si="16"/>
        <v>0</v>
      </c>
      <c r="AL73" s="34">
        <f t="shared" si="4"/>
        <v>0</v>
      </c>
    </row>
    <row r="74" spans="1:38" ht="24.75" customHeight="1">
      <c r="A74" s="9">
        <v>63</v>
      </c>
      <c r="B74" s="9" t="s">
        <v>34</v>
      </c>
      <c r="C74" s="9" t="s">
        <v>180</v>
      </c>
      <c r="D74" s="9" t="s">
        <v>180</v>
      </c>
      <c r="E74" s="9" t="s">
        <v>180</v>
      </c>
      <c r="F74" s="9" t="s">
        <v>56</v>
      </c>
      <c r="G74" s="9" t="s">
        <v>56</v>
      </c>
      <c r="H74" s="9">
        <v>11</v>
      </c>
      <c r="I74" s="11" t="s">
        <v>258</v>
      </c>
      <c r="J74" s="11" t="s">
        <v>259</v>
      </c>
      <c r="K74" s="11" t="s">
        <v>119</v>
      </c>
      <c r="L74" s="12">
        <v>32.76</v>
      </c>
      <c r="M74" s="12">
        <v>414.96000000000004</v>
      </c>
      <c r="N74" s="75"/>
      <c r="O74" s="76"/>
      <c r="P74" s="31">
        <f t="shared" si="0"/>
        <v>0</v>
      </c>
      <c r="Q74" s="76"/>
      <c r="R74" s="76"/>
      <c r="S74" s="76"/>
      <c r="T74" s="76"/>
      <c r="U74" s="76"/>
      <c r="V74" s="76"/>
      <c r="W74" s="32">
        <f t="shared" si="13"/>
        <v>0</v>
      </c>
      <c r="X74" s="33">
        <f t="shared" si="14"/>
        <v>0</v>
      </c>
      <c r="Y74" s="19">
        <f t="shared" si="1"/>
        <v>1.638</v>
      </c>
      <c r="Z74" s="19">
        <f t="shared" si="2"/>
        <v>20.748000000000005</v>
      </c>
      <c r="AA74" s="75"/>
      <c r="AB74" s="26" t="s">
        <v>250</v>
      </c>
      <c r="AC74" s="31">
        <f t="shared" si="3"/>
        <v>0</v>
      </c>
      <c r="AD74" s="76"/>
      <c r="AE74" s="76"/>
      <c r="AF74" s="76"/>
      <c r="AG74" s="26" t="s">
        <v>269</v>
      </c>
      <c r="AH74" s="26" t="s">
        <v>269</v>
      </c>
      <c r="AI74" s="26" t="s">
        <v>269</v>
      </c>
      <c r="AJ74" s="31">
        <f t="shared" si="15"/>
        <v>0</v>
      </c>
      <c r="AK74" s="32">
        <f t="shared" si="16"/>
        <v>0</v>
      </c>
      <c r="AL74" s="34">
        <f t="shared" si="4"/>
        <v>0</v>
      </c>
    </row>
    <row r="75" spans="1:38" ht="24.75" customHeight="1">
      <c r="A75" s="9">
        <v>64</v>
      </c>
      <c r="B75" s="9" t="s">
        <v>35</v>
      </c>
      <c r="C75" s="9" t="s">
        <v>180</v>
      </c>
      <c r="D75" s="9" t="s">
        <v>180</v>
      </c>
      <c r="E75" s="9" t="s">
        <v>180</v>
      </c>
      <c r="F75" s="9" t="s">
        <v>56</v>
      </c>
      <c r="G75" s="9" t="s">
        <v>56</v>
      </c>
      <c r="H75" s="9">
        <v>11</v>
      </c>
      <c r="I75" s="11" t="s">
        <v>258</v>
      </c>
      <c r="J75" s="11" t="s">
        <v>259</v>
      </c>
      <c r="K75" s="11" t="s">
        <v>120</v>
      </c>
      <c r="L75" s="12">
        <v>333.06</v>
      </c>
      <c r="M75" s="12">
        <v>1359.54</v>
      </c>
      <c r="N75" s="75"/>
      <c r="O75" s="76"/>
      <c r="P75" s="31">
        <f t="shared" si="0"/>
        <v>0</v>
      </c>
      <c r="Q75" s="76"/>
      <c r="R75" s="76"/>
      <c r="S75" s="76"/>
      <c r="T75" s="76"/>
      <c r="U75" s="76"/>
      <c r="V75" s="76"/>
      <c r="W75" s="32">
        <f t="shared" si="13"/>
        <v>0</v>
      </c>
      <c r="X75" s="33">
        <f t="shared" si="14"/>
        <v>0</v>
      </c>
      <c r="Y75" s="19">
        <f t="shared" si="1"/>
        <v>16.653000000000002</v>
      </c>
      <c r="Z75" s="19">
        <f t="shared" si="2"/>
        <v>67.977</v>
      </c>
      <c r="AA75" s="75"/>
      <c r="AB75" s="26" t="s">
        <v>250</v>
      </c>
      <c r="AC75" s="31">
        <f t="shared" si="3"/>
        <v>0</v>
      </c>
      <c r="AD75" s="76"/>
      <c r="AE75" s="76"/>
      <c r="AF75" s="76"/>
      <c r="AG75" s="26" t="s">
        <v>269</v>
      </c>
      <c r="AH75" s="26" t="s">
        <v>269</v>
      </c>
      <c r="AI75" s="26" t="s">
        <v>269</v>
      </c>
      <c r="AJ75" s="31">
        <f t="shared" si="15"/>
        <v>0</v>
      </c>
      <c r="AK75" s="32">
        <f t="shared" si="16"/>
        <v>0</v>
      </c>
      <c r="AL75" s="34">
        <f t="shared" si="4"/>
        <v>0</v>
      </c>
    </row>
    <row r="76" spans="1:38" ht="24.75" customHeight="1">
      <c r="A76" s="9">
        <v>65</v>
      </c>
      <c r="B76" s="9" t="s">
        <v>36</v>
      </c>
      <c r="C76" s="9" t="s">
        <v>180</v>
      </c>
      <c r="D76" s="9" t="s">
        <v>180</v>
      </c>
      <c r="E76" s="9" t="s">
        <v>180</v>
      </c>
      <c r="F76" s="9" t="s">
        <v>56</v>
      </c>
      <c r="G76" s="9" t="s">
        <v>56</v>
      </c>
      <c r="H76" s="9">
        <v>7</v>
      </c>
      <c r="I76" s="11" t="s">
        <v>258</v>
      </c>
      <c r="J76" s="11" t="s">
        <v>259</v>
      </c>
      <c r="K76" s="11" t="s">
        <v>121</v>
      </c>
      <c r="L76" s="12">
        <v>627.9</v>
      </c>
      <c r="M76" s="12">
        <v>1354.0800000000002</v>
      </c>
      <c r="N76" s="75"/>
      <c r="O76" s="76"/>
      <c r="P76" s="31">
        <f t="shared" si="0"/>
        <v>0</v>
      </c>
      <c r="Q76" s="76"/>
      <c r="R76" s="76"/>
      <c r="S76" s="76"/>
      <c r="T76" s="76"/>
      <c r="U76" s="76"/>
      <c r="V76" s="76"/>
      <c r="W76" s="32">
        <f t="shared" si="13"/>
        <v>0</v>
      </c>
      <c r="X76" s="33">
        <f t="shared" si="14"/>
        <v>0</v>
      </c>
      <c r="Y76" s="19">
        <f t="shared" si="1"/>
        <v>31.395</v>
      </c>
      <c r="Z76" s="19">
        <f t="shared" si="2"/>
        <v>67.70400000000001</v>
      </c>
      <c r="AA76" s="75"/>
      <c r="AB76" s="26" t="s">
        <v>250</v>
      </c>
      <c r="AC76" s="31">
        <f t="shared" si="3"/>
        <v>0</v>
      </c>
      <c r="AD76" s="76"/>
      <c r="AE76" s="76"/>
      <c r="AF76" s="76"/>
      <c r="AG76" s="26" t="s">
        <v>269</v>
      </c>
      <c r="AH76" s="26" t="s">
        <v>269</v>
      </c>
      <c r="AI76" s="26" t="s">
        <v>269</v>
      </c>
      <c r="AJ76" s="31">
        <f t="shared" si="15"/>
        <v>0</v>
      </c>
      <c r="AK76" s="32">
        <f t="shared" si="16"/>
        <v>0</v>
      </c>
      <c r="AL76" s="34">
        <f t="shared" si="4"/>
        <v>0</v>
      </c>
    </row>
    <row r="77" spans="1:38" ht="24.75" customHeight="1">
      <c r="A77" s="9">
        <v>66</v>
      </c>
      <c r="B77" s="9" t="s">
        <v>200</v>
      </c>
      <c r="C77" s="9" t="s">
        <v>180</v>
      </c>
      <c r="D77" s="9" t="s">
        <v>180</v>
      </c>
      <c r="E77" s="9" t="s">
        <v>180</v>
      </c>
      <c r="F77" s="9" t="s">
        <v>56</v>
      </c>
      <c r="G77" s="9" t="s">
        <v>56</v>
      </c>
      <c r="H77" s="9">
        <v>5</v>
      </c>
      <c r="I77" s="11" t="s">
        <v>258</v>
      </c>
      <c r="J77" s="11" t="s">
        <v>259</v>
      </c>
      <c r="K77" s="11" t="s">
        <v>122</v>
      </c>
      <c r="L77" s="12">
        <v>81.9</v>
      </c>
      <c r="M77" s="12">
        <v>191.1</v>
      </c>
      <c r="N77" s="75"/>
      <c r="O77" s="76"/>
      <c r="P77" s="31">
        <f aca="true" t="shared" si="17" ref="P77:P110">(L77+M77)*N77+(6*O77)</f>
        <v>0</v>
      </c>
      <c r="Q77" s="76"/>
      <c r="R77" s="76"/>
      <c r="S77" s="76"/>
      <c r="T77" s="76"/>
      <c r="U77" s="76"/>
      <c r="V77" s="76"/>
      <c r="W77" s="32">
        <f t="shared" si="13"/>
        <v>0</v>
      </c>
      <c r="X77" s="33">
        <f t="shared" si="14"/>
        <v>0</v>
      </c>
      <c r="Y77" s="19">
        <f aca="true" t="shared" si="18" ref="Y77:Y110">L77*0.05</f>
        <v>4.095000000000001</v>
      </c>
      <c r="Z77" s="19">
        <f aca="true" t="shared" si="19" ref="Z77:Z110">M77*0.05</f>
        <v>9.555</v>
      </c>
      <c r="AA77" s="75"/>
      <c r="AB77" s="26" t="s">
        <v>250</v>
      </c>
      <c r="AC77" s="31">
        <f aca="true" t="shared" si="20" ref="AC77:AC110">(Y77+Z77)*AA77</f>
        <v>0</v>
      </c>
      <c r="AD77" s="76"/>
      <c r="AE77" s="76"/>
      <c r="AF77" s="76"/>
      <c r="AG77" s="26" t="s">
        <v>269</v>
      </c>
      <c r="AH77" s="26" t="s">
        <v>269</v>
      </c>
      <c r="AI77" s="26" t="s">
        <v>269</v>
      </c>
      <c r="AJ77" s="31">
        <f t="shared" si="15"/>
        <v>0</v>
      </c>
      <c r="AK77" s="32">
        <f t="shared" si="16"/>
        <v>0</v>
      </c>
      <c r="AL77" s="34">
        <f aca="true" t="shared" si="21" ref="AL77:AL110">AK77+X77</f>
        <v>0</v>
      </c>
    </row>
    <row r="78" spans="1:38" ht="24.75" customHeight="1">
      <c r="A78" s="9">
        <v>67</v>
      </c>
      <c r="B78" s="9" t="s">
        <v>37</v>
      </c>
      <c r="C78" s="9" t="s">
        <v>180</v>
      </c>
      <c r="D78" s="9" t="s">
        <v>180</v>
      </c>
      <c r="E78" s="9" t="s">
        <v>180</v>
      </c>
      <c r="F78" s="9" t="s">
        <v>56</v>
      </c>
      <c r="G78" s="9" t="s">
        <v>56</v>
      </c>
      <c r="H78" s="9">
        <v>5</v>
      </c>
      <c r="I78" s="11" t="s">
        <v>258</v>
      </c>
      <c r="J78" s="11" t="s">
        <v>259</v>
      </c>
      <c r="K78" s="11" t="s">
        <v>123</v>
      </c>
      <c r="L78" s="12">
        <v>73.71000000000001</v>
      </c>
      <c r="M78" s="12">
        <v>319.41</v>
      </c>
      <c r="N78" s="75"/>
      <c r="O78" s="76"/>
      <c r="P78" s="31">
        <f t="shared" si="17"/>
        <v>0</v>
      </c>
      <c r="Q78" s="76"/>
      <c r="R78" s="76"/>
      <c r="S78" s="76"/>
      <c r="T78" s="76"/>
      <c r="U78" s="76"/>
      <c r="V78" s="76"/>
      <c r="W78" s="32">
        <f t="shared" si="13"/>
        <v>0</v>
      </c>
      <c r="X78" s="33">
        <f t="shared" si="14"/>
        <v>0</v>
      </c>
      <c r="Y78" s="19">
        <f t="shared" si="18"/>
        <v>3.6855000000000007</v>
      </c>
      <c r="Z78" s="19">
        <f t="shared" si="19"/>
        <v>15.970500000000001</v>
      </c>
      <c r="AA78" s="75"/>
      <c r="AB78" s="26" t="s">
        <v>250</v>
      </c>
      <c r="AC78" s="31">
        <f t="shared" si="20"/>
        <v>0</v>
      </c>
      <c r="AD78" s="76"/>
      <c r="AE78" s="76"/>
      <c r="AF78" s="76"/>
      <c r="AG78" s="26" t="s">
        <v>269</v>
      </c>
      <c r="AH78" s="26" t="s">
        <v>269</v>
      </c>
      <c r="AI78" s="26" t="s">
        <v>269</v>
      </c>
      <c r="AJ78" s="31">
        <f t="shared" si="15"/>
        <v>0</v>
      </c>
      <c r="AK78" s="32">
        <f t="shared" si="16"/>
        <v>0</v>
      </c>
      <c r="AL78" s="34">
        <f t="shared" si="21"/>
        <v>0</v>
      </c>
    </row>
    <row r="79" spans="1:38" ht="24.75" customHeight="1">
      <c r="A79" s="9">
        <v>68</v>
      </c>
      <c r="B79" s="9" t="s">
        <v>222</v>
      </c>
      <c r="C79" s="9" t="s">
        <v>180</v>
      </c>
      <c r="D79" s="9" t="s">
        <v>180</v>
      </c>
      <c r="E79" s="9" t="s">
        <v>166</v>
      </c>
      <c r="F79" s="9" t="s">
        <v>56</v>
      </c>
      <c r="G79" s="9" t="s">
        <v>56</v>
      </c>
      <c r="H79" s="9">
        <v>11</v>
      </c>
      <c r="I79" s="11" t="s">
        <v>258</v>
      </c>
      <c r="J79" s="11" t="s">
        <v>259</v>
      </c>
      <c r="K79" s="11" t="s">
        <v>124</v>
      </c>
      <c r="L79" s="12">
        <v>90.09</v>
      </c>
      <c r="M79" s="12">
        <v>394.485</v>
      </c>
      <c r="N79" s="75"/>
      <c r="O79" s="76"/>
      <c r="P79" s="31">
        <f t="shared" si="17"/>
        <v>0</v>
      </c>
      <c r="Q79" s="76"/>
      <c r="R79" s="76"/>
      <c r="S79" s="76"/>
      <c r="T79" s="76"/>
      <c r="U79" s="76"/>
      <c r="V79" s="76"/>
      <c r="W79" s="32">
        <f t="shared" si="13"/>
        <v>0</v>
      </c>
      <c r="X79" s="33">
        <f t="shared" si="14"/>
        <v>0</v>
      </c>
      <c r="Y79" s="19">
        <f t="shared" si="18"/>
        <v>4.5045</v>
      </c>
      <c r="Z79" s="19">
        <f t="shared" si="19"/>
        <v>19.72425</v>
      </c>
      <c r="AA79" s="75"/>
      <c r="AB79" s="26" t="s">
        <v>250</v>
      </c>
      <c r="AC79" s="31">
        <f t="shared" si="20"/>
        <v>0</v>
      </c>
      <c r="AD79" s="76"/>
      <c r="AE79" s="76"/>
      <c r="AF79" s="76"/>
      <c r="AG79" s="26" t="s">
        <v>269</v>
      </c>
      <c r="AH79" s="26" t="s">
        <v>269</v>
      </c>
      <c r="AI79" s="26" t="s">
        <v>269</v>
      </c>
      <c r="AJ79" s="31">
        <f t="shared" si="15"/>
        <v>0</v>
      </c>
      <c r="AK79" s="32">
        <f t="shared" si="16"/>
        <v>0</v>
      </c>
      <c r="AL79" s="34">
        <f t="shared" si="21"/>
        <v>0</v>
      </c>
    </row>
    <row r="80" spans="1:38" ht="24.75" customHeight="1">
      <c r="A80" s="9">
        <v>69</v>
      </c>
      <c r="B80" s="9" t="s">
        <v>38</v>
      </c>
      <c r="C80" s="9" t="s">
        <v>180</v>
      </c>
      <c r="D80" s="9" t="s">
        <v>180</v>
      </c>
      <c r="E80" s="9" t="s">
        <v>180</v>
      </c>
      <c r="F80" s="9" t="s">
        <v>56</v>
      </c>
      <c r="G80" s="9" t="s">
        <v>56</v>
      </c>
      <c r="H80" s="9">
        <v>22</v>
      </c>
      <c r="I80" s="11" t="s">
        <v>258</v>
      </c>
      <c r="J80" s="11" t="s">
        <v>259</v>
      </c>
      <c r="K80" s="11" t="s">
        <v>125</v>
      </c>
      <c r="L80" s="12">
        <v>1523.3400000000001</v>
      </c>
      <c r="M80" s="12">
        <v>911.82</v>
      </c>
      <c r="N80" s="75"/>
      <c r="O80" s="76"/>
      <c r="P80" s="31">
        <f t="shared" si="17"/>
        <v>0</v>
      </c>
      <c r="Q80" s="76"/>
      <c r="R80" s="76"/>
      <c r="S80" s="76"/>
      <c r="T80" s="76"/>
      <c r="U80" s="76"/>
      <c r="V80" s="76"/>
      <c r="W80" s="32">
        <f t="shared" si="13"/>
        <v>0</v>
      </c>
      <c r="X80" s="33">
        <f t="shared" si="14"/>
        <v>0</v>
      </c>
      <c r="Y80" s="19">
        <f t="shared" si="18"/>
        <v>76.16700000000002</v>
      </c>
      <c r="Z80" s="19">
        <f t="shared" si="19"/>
        <v>45.59100000000001</v>
      </c>
      <c r="AA80" s="75"/>
      <c r="AB80" s="26" t="s">
        <v>250</v>
      </c>
      <c r="AC80" s="31">
        <f t="shared" si="20"/>
        <v>0</v>
      </c>
      <c r="AD80" s="76"/>
      <c r="AE80" s="76"/>
      <c r="AF80" s="76"/>
      <c r="AG80" s="26" t="s">
        <v>269</v>
      </c>
      <c r="AH80" s="26" t="s">
        <v>269</v>
      </c>
      <c r="AI80" s="26" t="s">
        <v>269</v>
      </c>
      <c r="AJ80" s="31">
        <f t="shared" si="15"/>
        <v>0</v>
      </c>
      <c r="AK80" s="32">
        <f t="shared" si="16"/>
        <v>0</v>
      </c>
      <c r="AL80" s="34">
        <f t="shared" si="21"/>
        <v>0</v>
      </c>
    </row>
    <row r="81" spans="1:38" ht="24.75" customHeight="1">
      <c r="A81" s="9">
        <v>70</v>
      </c>
      <c r="B81" s="9" t="s">
        <v>39</v>
      </c>
      <c r="C81" s="9" t="s">
        <v>180</v>
      </c>
      <c r="D81" s="9" t="s">
        <v>180</v>
      </c>
      <c r="E81" s="9" t="s">
        <v>180</v>
      </c>
      <c r="F81" s="9" t="s">
        <v>56</v>
      </c>
      <c r="G81" s="9" t="s">
        <v>56</v>
      </c>
      <c r="H81" s="9">
        <v>5</v>
      </c>
      <c r="I81" s="11" t="s">
        <v>258</v>
      </c>
      <c r="J81" s="11" t="s">
        <v>259</v>
      </c>
      <c r="K81" s="11" t="s">
        <v>126</v>
      </c>
      <c r="L81" s="12">
        <v>54.6</v>
      </c>
      <c r="M81" s="12">
        <v>212.94</v>
      </c>
      <c r="N81" s="75"/>
      <c r="O81" s="76"/>
      <c r="P81" s="31">
        <f t="shared" si="17"/>
        <v>0</v>
      </c>
      <c r="Q81" s="76"/>
      <c r="R81" s="76"/>
      <c r="S81" s="76"/>
      <c r="T81" s="76"/>
      <c r="U81" s="76"/>
      <c r="V81" s="76"/>
      <c r="W81" s="32">
        <f t="shared" si="13"/>
        <v>0</v>
      </c>
      <c r="X81" s="33">
        <f t="shared" si="14"/>
        <v>0</v>
      </c>
      <c r="Y81" s="19">
        <f t="shared" si="18"/>
        <v>2.7300000000000004</v>
      </c>
      <c r="Z81" s="19">
        <f t="shared" si="19"/>
        <v>10.647</v>
      </c>
      <c r="AA81" s="75"/>
      <c r="AB81" s="26" t="s">
        <v>250</v>
      </c>
      <c r="AC81" s="31">
        <f t="shared" si="20"/>
        <v>0</v>
      </c>
      <c r="AD81" s="76"/>
      <c r="AE81" s="76"/>
      <c r="AF81" s="76"/>
      <c r="AG81" s="26" t="s">
        <v>269</v>
      </c>
      <c r="AH81" s="26" t="s">
        <v>269</v>
      </c>
      <c r="AI81" s="26" t="s">
        <v>269</v>
      </c>
      <c r="AJ81" s="31">
        <f t="shared" si="15"/>
        <v>0</v>
      </c>
      <c r="AK81" s="32">
        <f t="shared" si="16"/>
        <v>0</v>
      </c>
      <c r="AL81" s="34">
        <f t="shared" si="21"/>
        <v>0</v>
      </c>
    </row>
    <row r="82" spans="1:38" ht="24.75" customHeight="1">
      <c r="A82" s="9">
        <v>71</v>
      </c>
      <c r="B82" s="9" t="s">
        <v>40</v>
      </c>
      <c r="C82" s="9" t="s">
        <v>180</v>
      </c>
      <c r="D82" s="9" t="s">
        <v>180</v>
      </c>
      <c r="E82" s="9" t="s">
        <v>181</v>
      </c>
      <c r="F82" s="9" t="s">
        <v>56</v>
      </c>
      <c r="G82" s="9" t="s">
        <v>56</v>
      </c>
      <c r="H82" s="9">
        <v>7</v>
      </c>
      <c r="I82" s="11" t="s">
        <v>258</v>
      </c>
      <c r="J82" s="11" t="s">
        <v>259</v>
      </c>
      <c r="K82" s="11" t="s">
        <v>127</v>
      </c>
      <c r="L82" s="12">
        <v>49.14</v>
      </c>
      <c r="M82" s="12">
        <v>188.37</v>
      </c>
      <c r="N82" s="75"/>
      <c r="O82" s="76"/>
      <c r="P82" s="31">
        <f t="shared" si="17"/>
        <v>0</v>
      </c>
      <c r="Q82" s="76"/>
      <c r="R82" s="76"/>
      <c r="S82" s="76"/>
      <c r="T82" s="76"/>
      <c r="U82" s="76"/>
      <c r="V82" s="76"/>
      <c r="W82" s="32">
        <f t="shared" si="13"/>
        <v>0</v>
      </c>
      <c r="X82" s="33">
        <f t="shared" si="14"/>
        <v>0</v>
      </c>
      <c r="Y82" s="19">
        <f t="shared" si="18"/>
        <v>2.4570000000000003</v>
      </c>
      <c r="Z82" s="19">
        <f t="shared" si="19"/>
        <v>9.4185</v>
      </c>
      <c r="AA82" s="75"/>
      <c r="AB82" s="26" t="s">
        <v>250</v>
      </c>
      <c r="AC82" s="31">
        <f t="shared" si="20"/>
        <v>0</v>
      </c>
      <c r="AD82" s="76"/>
      <c r="AE82" s="76"/>
      <c r="AF82" s="76"/>
      <c r="AG82" s="26" t="s">
        <v>269</v>
      </c>
      <c r="AH82" s="26" t="s">
        <v>269</v>
      </c>
      <c r="AI82" s="26" t="s">
        <v>269</v>
      </c>
      <c r="AJ82" s="31">
        <f t="shared" si="15"/>
        <v>0</v>
      </c>
      <c r="AK82" s="32">
        <f t="shared" si="16"/>
        <v>0</v>
      </c>
      <c r="AL82" s="34">
        <f t="shared" si="21"/>
        <v>0</v>
      </c>
    </row>
    <row r="83" spans="1:38" ht="24.75" customHeight="1">
      <c r="A83" s="9">
        <v>72</v>
      </c>
      <c r="B83" s="9" t="s">
        <v>41</v>
      </c>
      <c r="C83" s="9" t="s">
        <v>180</v>
      </c>
      <c r="D83" s="9" t="s">
        <v>180</v>
      </c>
      <c r="E83" s="9" t="s">
        <v>182</v>
      </c>
      <c r="F83" s="9" t="s">
        <v>56</v>
      </c>
      <c r="G83" s="9" t="s">
        <v>56</v>
      </c>
      <c r="H83" s="9">
        <v>4</v>
      </c>
      <c r="I83" s="11" t="s">
        <v>258</v>
      </c>
      <c r="J83" s="11" t="s">
        <v>259</v>
      </c>
      <c r="K83" s="11" t="s">
        <v>128</v>
      </c>
      <c r="L83" s="12">
        <v>322.14</v>
      </c>
      <c r="M83" s="12">
        <v>1067.43</v>
      </c>
      <c r="N83" s="75"/>
      <c r="O83" s="76"/>
      <c r="P83" s="31">
        <f t="shared" si="17"/>
        <v>0</v>
      </c>
      <c r="Q83" s="76"/>
      <c r="R83" s="76"/>
      <c r="S83" s="76"/>
      <c r="T83" s="76"/>
      <c r="U83" s="76"/>
      <c r="V83" s="76"/>
      <c r="W83" s="32">
        <f t="shared" si="13"/>
        <v>0</v>
      </c>
      <c r="X83" s="33">
        <f t="shared" si="14"/>
        <v>0</v>
      </c>
      <c r="Y83" s="19">
        <f t="shared" si="18"/>
        <v>16.107</v>
      </c>
      <c r="Z83" s="19">
        <f t="shared" si="19"/>
        <v>53.371500000000005</v>
      </c>
      <c r="AA83" s="75"/>
      <c r="AB83" s="26" t="s">
        <v>250</v>
      </c>
      <c r="AC83" s="31">
        <f t="shared" si="20"/>
        <v>0</v>
      </c>
      <c r="AD83" s="76"/>
      <c r="AE83" s="76"/>
      <c r="AF83" s="76"/>
      <c r="AG83" s="26" t="s">
        <v>269</v>
      </c>
      <c r="AH83" s="26" t="s">
        <v>269</v>
      </c>
      <c r="AI83" s="26" t="s">
        <v>269</v>
      </c>
      <c r="AJ83" s="31">
        <f t="shared" si="15"/>
        <v>0</v>
      </c>
      <c r="AK83" s="32">
        <f t="shared" si="16"/>
        <v>0</v>
      </c>
      <c r="AL83" s="34">
        <f t="shared" si="21"/>
        <v>0</v>
      </c>
    </row>
    <row r="84" spans="1:38" ht="24.75" customHeight="1">
      <c r="A84" s="9">
        <v>73</v>
      </c>
      <c r="B84" s="9" t="s">
        <v>42</v>
      </c>
      <c r="C84" s="9" t="s">
        <v>180</v>
      </c>
      <c r="D84" s="9" t="s">
        <v>180</v>
      </c>
      <c r="E84" s="9" t="s">
        <v>183</v>
      </c>
      <c r="F84" s="9" t="s">
        <v>56</v>
      </c>
      <c r="G84" s="9" t="s">
        <v>56</v>
      </c>
      <c r="H84" s="9">
        <v>7</v>
      </c>
      <c r="I84" s="11" t="s">
        <v>258</v>
      </c>
      <c r="J84" s="11" t="s">
        <v>259</v>
      </c>
      <c r="K84" s="11" t="s">
        <v>129</v>
      </c>
      <c r="L84" s="12">
        <v>109.2</v>
      </c>
      <c r="M84" s="12">
        <v>494.13</v>
      </c>
      <c r="N84" s="75"/>
      <c r="O84" s="76"/>
      <c r="P84" s="31">
        <f t="shared" si="17"/>
        <v>0</v>
      </c>
      <c r="Q84" s="76"/>
      <c r="R84" s="76"/>
      <c r="S84" s="76"/>
      <c r="T84" s="76"/>
      <c r="U84" s="76"/>
      <c r="V84" s="76"/>
      <c r="W84" s="32">
        <f t="shared" si="13"/>
        <v>0</v>
      </c>
      <c r="X84" s="33">
        <f t="shared" si="14"/>
        <v>0</v>
      </c>
      <c r="Y84" s="19">
        <f t="shared" si="18"/>
        <v>5.460000000000001</v>
      </c>
      <c r="Z84" s="19">
        <f t="shared" si="19"/>
        <v>24.706500000000002</v>
      </c>
      <c r="AA84" s="75"/>
      <c r="AB84" s="26" t="s">
        <v>250</v>
      </c>
      <c r="AC84" s="31">
        <f t="shared" si="20"/>
        <v>0</v>
      </c>
      <c r="AD84" s="76"/>
      <c r="AE84" s="76"/>
      <c r="AF84" s="76"/>
      <c r="AG84" s="26" t="s">
        <v>269</v>
      </c>
      <c r="AH84" s="26" t="s">
        <v>269</v>
      </c>
      <c r="AI84" s="26" t="s">
        <v>269</v>
      </c>
      <c r="AJ84" s="31">
        <f t="shared" si="15"/>
        <v>0</v>
      </c>
      <c r="AK84" s="32">
        <f t="shared" si="16"/>
        <v>0</v>
      </c>
      <c r="AL84" s="34">
        <f t="shared" si="21"/>
        <v>0</v>
      </c>
    </row>
    <row r="85" spans="1:38" ht="24.75" customHeight="1">
      <c r="A85" s="9">
        <v>74</v>
      </c>
      <c r="B85" s="9" t="s">
        <v>37</v>
      </c>
      <c r="C85" s="9" t="s">
        <v>180</v>
      </c>
      <c r="D85" s="9" t="s">
        <v>180</v>
      </c>
      <c r="E85" s="9" t="s">
        <v>184</v>
      </c>
      <c r="F85" s="9" t="s">
        <v>56</v>
      </c>
      <c r="G85" s="9" t="s">
        <v>56</v>
      </c>
      <c r="H85" s="9">
        <v>5</v>
      </c>
      <c r="I85" s="11" t="s">
        <v>258</v>
      </c>
      <c r="J85" s="11" t="s">
        <v>259</v>
      </c>
      <c r="K85" s="11" t="s">
        <v>130</v>
      </c>
      <c r="L85" s="12">
        <v>35.49</v>
      </c>
      <c r="M85" s="12">
        <v>13.65</v>
      </c>
      <c r="N85" s="75"/>
      <c r="O85" s="76"/>
      <c r="P85" s="31">
        <f t="shared" si="17"/>
        <v>0</v>
      </c>
      <c r="Q85" s="76"/>
      <c r="R85" s="76"/>
      <c r="S85" s="76"/>
      <c r="T85" s="76"/>
      <c r="U85" s="76"/>
      <c r="V85" s="76"/>
      <c r="W85" s="32">
        <f t="shared" si="13"/>
        <v>0</v>
      </c>
      <c r="X85" s="33">
        <f t="shared" si="14"/>
        <v>0</v>
      </c>
      <c r="Y85" s="19">
        <f t="shared" si="18"/>
        <v>1.7745000000000002</v>
      </c>
      <c r="Z85" s="19">
        <f t="shared" si="19"/>
        <v>0.6825000000000001</v>
      </c>
      <c r="AA85" s="75"/>
      <c r="AB85" s="26" t="s">
        <v>250</v>
      </c>
      <c r="AC85" s="31">
        <f t="shared" si="20"/>
        <v>0</v>
      </c>
      <c r="AD85" s="76"/>
      <c r="AE85" s="76"/>
      <c r="AF85" s="76"/>
      <c r="AG85" s="26" t="s">
        <v>269</v>
      </c>
      <c r="AH85" s="26" t="s">
        <v>269</v>
      </c>
      <c r="AI85" s="26" t="s">
        <v>269</v>
      </c>
      <c r="AJ85" s="31">
        <f t="shared" si="15"/>
        <v>0</v>
      </c>
      <c r="AK85" s="32">
        <f t="shared" si="16"/>
        <v>0</v>
      </c>
      <c r="AL85" s="34">
        <f t="shared" si="21"/>
        <v>0</v>
      </c>
    </row>
    <row r="86" spans="1:38" ht="24.75" customHeight="1">
      <c r="A86" s="9">
        <v>75</v>
      </c>
      <c r="B86" s="9" t="s">
        <v>43</v>
      </c>
      <c r="C86" s="9" t="s">
        <v>180</v>
      </c>
      <c r="D86" s="9" t="s">
        <v>180</v>
      </c>
      <c r="E86" s="9" t="s">
        <v>176</v>
      </c>
      <c r="F86" s="9" t="s">
        <v>56</v>
      </c>
      <c r="G86" s="9" t="s">
        <v>56</v>
      </c>
      <c r="H86" s="9">
        <v>17</v>
      </c>
      <c r="I86" s="11" t="s">
        <v>258</v>
      </c>
      <c r="J86" s="11" t="s">
        <v>259</v>
      </c>
      <c r="K86" s="11" t="s">
        <v>131</v>
      </c>
      <c r="L86" s="12">
        <v>996.45</v>
      </c>
      <c r="M86" s="12">
        <v>4343.43</v>
      </c>
      <c r="N86" s="75"/>
      <c r="O86" s="76"/>
      <c r="P86" s="31">
        <f t="shared" si="17"/>
        <v>0</v>
      </c>
      <c r="Q86" s="76"/>
      <c r="R86" s="76"/>
      <c r="S86" s="76"/>
      <c r="T86" s="76"/>
      <c r="U86" s="76"/>
      <c r="V86" s="76"/>
      <c r="W86" s="32">
        <f t="shared" si="13"/>
        <v>0</v>
      </c>
      <c r="X86" s="33">
        <f t="shared" si="14"/>
        <v>0</v>
      </c>
      <c r="Y86" s="19">
        <f t="shared" si="18"/>
        <v>49.822500000000005</v>
      </c>
      <c r="Z86" s="19">
        <f t="shared" si="19"/>
        <v>217.17150000000004</v>
      </c>
      <c r="AA86" s="75"/>
      <c r="AB86" s="26" t="s">
        <v>250</v>
      </c>
      <c r="AC86" s="31">
        <f t="shared" si="20"/>
        <v>0</v>
      </c>
      <c r="AD86" s="76"/>
      <c r="AE86" s="76"/>
      <c r="AF86" s="76"/>
      <c r="AG86" s="26" t="s">
        <v>269</v>
      </c>
      <c r="AH86" s="26" t="s">
        <v>269</v>
      </c>
      <c r="AI86" s="26" t="s">
        <v>269</v>
      </c>
      <c r="AJ86" s="31">
        <f t="shared" si="15"/>
        <v>0</v>
      </c>
      <c r="AK86" s="32">
        <f t="shared" si="16"/>
        <v>0</v>
      </c>
      <c r="AL86" s="34">
        <f t="shared" si="21"/>
        <v>0</v>
      </c>
    </row>
    <row r="87" spans="1:38" ht="24.75" customHeight="1">
      <c r="A87" s="9">
        <v>76</v>
      </c>
      <c r="B87" s="9" t="s">
        <v>44</v>
      </c>
      <c r="C87" s="9" t="s">
        <v>180</v>
      </c>
      <c r="D87" s="9" t="s">
        <v>180</v>
      </c>
      <c r="E87" s="9" t="s">
        <v>185</v>
      </c>
      <c r="F87" s="9" t="s">
        <v>56</v>
      </c>
      <c r="G87" s="9" t="s">
        <v>56</v>
      </c>
      <c r="H87" s="9">
        <v>14</v>
      </c>
      <c r="I87" s="11" t="s">
        <v>258</v>
      </c>
      <c r="J87" s="11" t="s">
        <v>259</v>
      </c>
      <c r="K87" s="11" t="s">
        <v>132</v>
      </c>
      <c r="L87" s="12">
        <v>677.0400000000001</v>
      </c>
      <c r="M87" s="12">
        <v>2940.21</v>
      </c>
      <c r="N87" s="75"/>
      <c r="O87" s="76"/>
      <c r="P87" s="31">
        <f t="shared" si="17"/>
        <v>0</v>
      </c>
      <c r="Q87" s="76"/>
      <c r="R87" s="76"/>
      <c r="S87" s="76"/>
      <c r="T87" s="76"/>
      <c r="U87" s="76"/>
      <c r="V87" s="76"/>
      <c r="W87" s="32">
        <f t="shared" si="13"/>
        <v>0</v>
      </c>
      <c r="X87" s="33">
        <f t="shared" si="14"/>
        <v>0</v>
      </c>
      <c r="Y87" s="19">
        <f t="shared" si="18"/>
        <v>33.852000000000004</v>
      </c>
      <c r="Z87" s="19">
        <f t="shared" si="19"/>
        <v>147.0105</v>
      </c>
      <c r="AA87" s="75"/>
      <c r="AB87" s="26" t="s">
        <v>250</v>
      </c>
      <c r="AC87" s="31">
        <f t="shared" si="20"/>
        <v>0</v>
      </c>
      <c r="AD87" s="76"/>
      <c r="AE87" s="76"/>
      <c r="AF87" s="76"/>
      <c r="AG87" s="26" t="s">
        <v>269</v>
      </c>
      <c r="AH87" s="26" t="s">
        <v>269</v>
      </c>
      <c r="AI87" s="26" t="s">
        <v>269</v>
      </c>
      <c r="AJ87" s="31">
        <f t="shared" si="15"/>
        <v>0</v>
      </c>
      <c r="AK87" s="32">
        <f t="shared" si="16"/>
        <v>0</v>
      </c>
      <c r="AL87" s="34">
        <f t="shared" si="21"/>
        <v>0</v>
      </c>
    </row>
    <row r="88" spans="1:38" ht="24.75" customHeight="1">
      <c r="A88" s="9">
        <v>77</v>
      </c>
      <c r="B88" s="9" t="s">
        <v>45</v>
      </c>
      <c r="C88" s="9" t="s">
        <v>180</v>
      </c>
      <c r="D88" s="9" t="s">
        <v>180</v>
      </c>
      <c r="E88" s="9" t="s">
        <v>186</v>
      </c>
      <c r="F88" s="9" t="s">
        <v>56</v>
      </c>
      <c r="G88" s="9" t="s">
        <v>56</v>
      </c>
      <c r="H88" s="9">
        <v>9</v>
      </c>
      <c r="I88" s="11" t="s">
        <v>258</v>
      </c>
      <c r="J88" s="11" t="s">
        <v>259</v>
      </c>
      <c r="K88" s="11" t="s">
        <v>133</v>
      </c>
      <c r="L88" s="12">
        <v>518.7</v>
      </c>
      <c r="M88" s="12">
        <v>2096.64</v>
      </c>
      <c r="N88" s="75"/>
      <c r="O88" s="76"/>
      <c r="P88" s="31">
        <f t="shared" si="17"/>
        <v>0</v>
      </c>
      <c r="Q88" s="76"/>
      <c r="R88" s="76"/>
      <c r="S88" s="76"/>
      <c r="T88" s="76"/>
      <c r="U88" s="76"/>
      <c r="V88" s="76"/>
      <c r="W88" s="32">
        <f t="shared" si="13"/>
        <v>0</v>
      </c>
      <c r="X88" s="33">
        <f t="shared" si="14"/>
        <v>0</v>
      </c>
      <c r="Y88" s="19">
        <f t="shared" si="18"/>
        <v>25.935000000000002</v>
      </c>
      <c r="Z88" s="19">
        <f t="shared" si="19"/>
        <v>104.832</v>
      </c>
      <c r="AA88" s="75"/>
      <c r="AB88" s="26" t="s">
        <v>250</v>
      </c>
      <c r="AC88" s="31">
        <f t="shared" si="20"/>
        <v>0</v>
      </c>
      <c r="AD88" s="76"/>
      <c r="AE88" s="76"/>
      <c r="AF88" s="76"/>
      <c r="AG88" s="26" t="s">
        <v>269</v>
      </c>
      <c r="AH88" s="26" t="s">
        <v>269</v>
      </c>
      <c r="AI88" s="26" t="s">
        <v>269</v>
      </c>
      <c r="AJ88" s="31">
        <f t="shared" si="15"/>
        <v>0</v>
      </c>
      <c r="AK88" s="32">
        <f t="shared" si="16"/>
        <v>0</v>
      </c>
      <c r="AL88" s="34">
        <f t="shared" si="21"/>
        <v>0</v>
      </c>
    </row>
    <row r="89" spans="1:38" ht="24.75" customHeight="1">
      <c r="A89" s="9">
        <v>78</v>
      </c>
      <c r="B89" s="9" t="s">
        <v>46</v>
      </c>
      <c r="C89" s="9" t="s">
        <v>180</v>
      </c>
      <c r="D89" s="9" t="s">
        <v>180</v>
      </c>
      <c r="E89" s="9" t="s">
        <v>187</v>
      </c>
      <c r="F89" s="9" t="s">
        <v>56</v>
      </c>
      <c r="G89" s="9" t="s">
        <v>56</v>
      </c>
      <c r="H89" s="9">
        <v>27</v>
      </c>
      <c r="I89" s="11" t="s">
        <v>258</v>
      </c>
      <c r="J89" s="11" t="s">
        <v>259</v>
      </c>
      <c r="K89" s="11" t="s">
        <v>134</v>
      </c>
      <c r="L89" s="12">
        <v>43.68</v>
      </c>
      <c r="M89" s="12">
        <v>248.43</v>
      </c>
      <c r="N89" s="75"/>
      <c r="O89" s="76"/>
      <c r="P89" s="31">
        <f t="shared" si="17"/>
        <v>0</v>
      </c>
      <c r="Q89" s="76"/>
      <c r="R89" s="76"/>
      <c r="S89" s="76"/>
      <c r="T89" s="76"/>
      <c r="U89" s="76"/>
      <c r="V89" s="76"/>
      <c r="W89" s="32">
        <f t="shared" si="13"/>
        <v>0</v>
      </c>
      <c r="X89" s="33">
        <f t="shared" si="14"/>
        <v>0</v>
      </c>
      <c r="Y89" s="19">
        <f t="shared" si="18"/>
        <v>2.184</v>
      </c>
      <c r="Z89" s="19">
        <f t="shared" si="19"/>
        <v>12.421500000000002</v>
      </c>
      <c r="AA89" s="75"/>
      <c r="AB89" s="26" t="s">
        <v>250</v>
      </c>
      <c r="AC89" s="31">
        <f t="shared" si="20"/>
        <v>0</v>
      </c>
      <c r="AD89" s="76"/>
      <c r="AE89" s="76"/>
      <c r="AF89" s="76"/>
      <c r="AG89" s="26" t="s">
        <v>269</v>
      </c>
      <c r="AH89" s="26" t="s">
        <v>269</v>
      </c>
      <c r="AI89" s="26" t="s">
        <v>269</v>
      </c>
      <c r="AJ89" s="31">
        <f t="shared" si="15"/>
        <v>0</v>
      </c>
      <c r="AK89" s="32">
        <f t="shared" si="16"/>
        <v>0</v>
      </c>
      <c r="AL89" s="34">
        <f t="shared" si="21"/>
        <v>0</v>
      </c>
    </row>
    <row r="90" spans="1:38" ht="24.75" customHeight="1">
      <c r="A90" s="9">
        <v>79</v>
      </c>
      <c r="B90" s="9" t="s">
        <v>47</v>
      </c>
      <c r="C90" s="9" t="s">
        <v>180</v>
      </c>
      <c r="D90" s="9" t="s">
        <v>180</v>
      </c>
      <c r="E90" s="9" t="s">
        <v>180</v>
      </c>
      <c r="F90" s="9" t="s">
        <v>56</v>
      </c>
      <c r="G90" s="9" t="s">
        <v>56</v>
      </c>
      <c r="H90" s="9">
        <v>22</v>
      </c>
      <c r="I90" s="11" t="s">
        <v>258</v>
      </c>
      <c r="J90" s="11" t="s">
        <v>259</v>
      </c>
      <c r="K90" s="11" t="s">
        <v>135</v>
      </c>
      <c r="L90" s="12">
        <v>7141.68</v>
      </c>
      <c r="M90" s="12">
        <v>0</v>
      </c>
      <c r="N90" s="75"/>
      <c r="O90" s="76"/>
      <c r="P90" s="31">
        <f t="shared" si="17"/>
        <v>0</v>
      </c>
      <c r="Q90" s="76"/>
      <c r="R90" s="76"/>
      <c r="S90" s="76"/>
      <c r="T90" s="76"/>
      <c r="U90" s="76"/>
      <c r="V90" s="76"/>
      <c r="W90" s="32">
        <f t="shared" si="13"/>
        <v>0</v>
      </c>
      <c r="X90" s="33">
        <f t="shared" si="14"/>
        <v>0</v>
      </c>
      <c r="Y90" s="19">
        <f t="shared" si="18"/>
        <v>357.08400000000006</v>
      </c>
      <c r="Z90" s="19">
        <f t="shared" si="19"/>
        <v>0</v>
      </c>
      <c r="AA90" s="75"/>
      <c r="AB90" s="26" t="s">
        <v>250</v>
      </c>
      <c r="AC90" s="31">
        <f t="shared" si="20"/>
        <v>0</v>
      </c>
      <c r="AD90" s="76"/>
      <c r="AE90" s="76"/>
      <c r="AF90" s="76"/>
      <c r="AG90" s="26" t="s">
        <v>269</v>
      </c>
      <c r="AH90" s="26" t="s">
        <v>269</v>
      </c>
      <c r="AI90" s="26" t="s">
        <v>269</v>
      </c>
      <c r="AJ90" s="31">
        <f t="shared" si="15"/>
        <v>0</v>
      </c>
      <c r="AK90" s="32">
        <f t="shared" si="16"/>
        <v>0</v>
      </c>
      <c r="AL90" s="34">
        <f t="shared" si="21"/>
        <v>0</v>
      </c>
    </row>
    <row r="91" spans="1:38" ht="24.75" customHeight="1">
      <c r="A91" s="9">
        <v>80</v>
      </c>
      <c r="B91" s="9" t="s">
        <v>48</v>
      </c>
      <c r="C91" s="9" t="s">
        <v>180</v>
      </c>
      <c r="D91" s="9" t="s">
        <v>180</v>
      </c>
      <c r="E91" s="9" t="s">
        <v>190</v>
      </c>
      <c r="F91" s="9" t="s">
        <v>56</v>
      </c>
      <c r="G91" s="9" t="s">
        <v>56</v>
      </c>
      <c r="H91" s="9">
        <v>14</v>
      </c>
      <c r="I91" s="11" t="s">
        <v>258</v>
      </c>
      <c r="J91" s="11" t="s">
        <v>259</v>
      </c>
      <c r="K91" s="11" t="s">
        <v>136</v>
      </c>
      <c r="L91" s="12">
        <v>1728.0900000000001</v>
      </c>
      <c r="M91" s="12">
        <v>7996.17</v>
      </c>
      <c r="N91" s="75"/>
      <c r="O91" s="76"/>
      <c r="P91" s="31">
        <f t="shared" si="17"/>
        <v>0</v>
      </c>
      <c r="Q91" s="76"/>
      <c r="R91" s="76"/>
      <c r="S91" s="76"/>
      <c r="T91" s="76"/>
      <c r="U91" s="76"/>
      <c r="V91" s="76"/>
      <c r="W91" s="32">
        <f t="shared" si="13"/>
        <v>0</v>
      </c>
      <c r="X91" s="33">
        <f t="shared" si="14"/>
        <v>0</v>
      </c>
      <c r="Y91" s="19">
        <f t="shared" si="18"/>
        <v>86.40450000000001</v>
      </c>
      <c r="Z91" s="19">
        <f t="shared" si="19"/>
        <v>399.80850000000004</v>
      </c>
      <c r="AA91" s="75"/>
      <c r="AB91" s="26" t="s">
        <v>250</v>
      </c>
      <c r="AC91" s="31">
        <f t="shared" si="20"/>
        <v>0</v>
      </c>
      <c r="AD91" s="76"/>
      <c r="AE91" s="76"/>
      <c r="AF91" s="76"/>
      <c r="AG91" s="26" t="s">
        <v>269</v>
      </c>
      <c r="AH91" s="26" t="s">
        <v>269</v>
      </c>
      <c r="AI91" s="26" t="s">
        <v>269</v>
      </c>
      <c r="AJ91" s="31">
        <f t="shared" si="15"/>
        <v>0</v>
      </c>
      <c r="AK91" s="32">
        <f t="shared" si="16"/>
        <v>0</v>
      </c>
      <c r="AL91" s="34">
        <f t="shared" si="21"/>
        <v>0</v>
      </c>
    </row>
    <row r="92" spans="1:38" ht="24.75" customHeight="1">
      <c r="A92" s="9">
        <v>81</v>
      </c>
      <c r="B92" s="9" t="s">
        <v>49</v>
      </c>
      <c r="C92" s="9" t="s">
        <v>180</v>
      </c>
      <c r="D92" s="9" t="s">
        <v>180</v>
      </c>
      <c r="E92" s="9" t="s">
        <v>177</v>
      </c>
      <c r="F92" s="9" t="s">
        <v>56</v>
      </c>
      <c r="G92" s="9" t="s">
        <v>56</v>
      </c>
      <c r="H92" s="9">
        <v>7</v>
      </c>
      <c r="I92" s="11" t="s">
        <v>258</v>
      </c>
      <c r="J92" s="11" t="s">
        <v>259</v>
      </c>
      <c r="K92" s="11" t="s">
        <v>137</v>
      </c>
      <c r="L92" s="12">
        <v>10.92</v>
      </c>
      <c r="M92" s="12">
        <v>21.84</v>
      </c>
      <c r="N92" s="75"/>
      <c r="O92" s="76"/>
      <c r="P92" s="31">
        <f t="shared" si="17"/>
        <v>0</v>
      </c>
      <c r="Q92" s="76"/>
      <c r="R92" s="76"/>
      <c r="S92" s="76"/>
      <c r="T92" s="76"/>
      <c r="U92" s="76"/>
      <c r="V92" s="76"/>
      <c r="W92" s="32">
        <f t="shared" si="13"/>
        <v>0</v>
      </c>
      <c r="X92" s="33">
        <f t="shared" si="14"/>
        <v>0</v>
      </c>
      <c r="Y92" s="19">
        <f t="shared" si="18"/>
        <v>0.546</v>
      </c>
      <c r="Z92" s="19">
        <f t="shared" si="19"/>
        <v>1.092</v>
      </c>
      <c r="AA92" s="75"/>
      <c r="AB92" s="26" t="s">
        <v>250</v>
      </c>
      <c r="AC92" s="31">
        <f t="shared" si="20"/>
        <v>0</v>
      </c>
      <c r="AD92" s="76"/>
      <c r="AE92" s="76"/>
      <c r="AF92" s="76"/>
      <c r="AG92" s="26" t="s">
        <v>269</v>
      </c>
      <c r="AH92" s="26" t="s">
        <v>269</v>
      </c>
      <c r="AI92" s="26" t="s">
        <v>269</v>
      </c>
      <c r="AJ92" s="31">
        <f t="shared" si="15"/>
        <v>0</v>
      </c>
      <c r="AK92" s="32">
        <f t="shared" si="16"/>
        <v>0</v>
      </c>
      <c r="AL92" s="34">
        <f t="shared" si="21"/>
        <v>0</v>
      </c>
    </row>
    <row r="93" spans="1:38" ht="24.75" customHeight="1">
      <c r="A93" s="9">
        <v>82</v>
      </c>
      <c r="B93" s="9" t="s">
        <v>50</v>
      </c>
      <c r="C93" s="9" t="s">
        <v>180</v>
      </c>
      <c r="D93" s="9" t="s">
        <v>180</v>
      </c>
      <c r="E93" s="9" t="s">
        <v>191</v>
      </c>
      <c r="F93" s="9" t="s">
        <v>56</v>
      </c>
      <c r="G93" s="9" t="s">
        <v>56</v>
      </c>
      <c r="H93" s="9">
        <v>11</v>
      </c>
      <c r="I93" s="11" t="s">
        <v>258</v>
      </c>
      <c r="J93" s="11" t="s">
        <v>259</v>
      </c>
      <c r="K93" s="11" t="s">
        <v>138</v>
      </c>
      <c r="L93" s="12">
        <v>8.19</v>
      </c>
      <c r="M93" s="12">
        <v>30.03</v>
      </c>
      <c r="N93" s="75"/>
      <c r="O93" s="76"/>
      <c r="P93" s="31">
        <f t="shared" si="17"/>
        <v>0</v>
      </c>
      <c r="Q93" s="76"/>
      <c r="R93" s="76"/>
      <c r="S93" s="76"/>
      <c r="T93" s="76"/>
      <c r="U93" s="76"/>
      <c r="V93" s="76"/>
      <c r="W93" s="32">
        <f t="shared" si="13"/>
        <v>0</v>
      </c>
      <c r="X93" s="33">
        <f t="shared" si="14"/>
        <v>0</v>
      </c>
      <c r="Y93" s="19">
        <f t="shared" si="18"/>
        <v>0.4095</v>
      </c>
      <c r="Z93" s="19">
        <f t="shared" si="19"/>
        <v>1.5015</v>
      </c>
      <c r="AA93" s="75"/>
      <c r="AB93" s="26" t="s">
        <v>250</v>
      </c>
      <c r="AC93" s="31">
        <f t="shared" si="20"/>
        <v>0</v>
      </c>
      <c r="AD93" s="76"/>
      <c r="AE93" s="76"/>
      <c r="AF93" s="76"/>
      <c r="AG93" s="26" t="s">
        <v>269</v>
      </c>
      <c r="AH93" s="26" t="s">
        <v>269</v>
      </c>
      <c r="AI93" s="26" t="s">
        <v>269</v>
      </c>
      <c r="AJ93" s="31">
        <f t="shared" si="15"/>
        <v>0</v>
      </c>
      <c r="AK93" s="32">
        <f t="shared" si="16"/>
        <v>0</v>
      </c>
      <c r="AL93" s="34">
        <f t="shared" si="21"/>
        <v>0</v>
      </c>
    </row>
    <row r="94" spans="1:38" ht="24.75" customHeight="1">
      <c r="A94" s="9">
        <v>83</v>
      </c>
      <c r="B94" s="9" t="s">
        <v>51</v>
      </c>
      <c r="C94" s="9" t="s">
        <v>180</v>
      </c>
      <c r="D94" s="9" t="s">
        <v>180</v>
      </c>
      <c r="E94" s="9" t="s">
        <v>178</v>
      </c>
      <c r="F94" s="9" t="s">
        <v>56</v>
      </c>
      <c r="G94" s="9" t="s">
        <v>56</v>
      </c>
      <c r="H94" s="9">
        <v>5</v>
      </c>
      <c r="I94" s="11" t="s">
        <v>258</v>
      </c>
      <c r="J94" s="11" t="s">
        <v>259</v>
      </c>
      <c r="K94" s="11" t="s">
        <v>139</v>
      </c>
      <c r="L94" s="12">
        <v>84.63000000000001</v>
      </c>
      <c r="M94" s="12">
        <v>303.03000000000003</v>
      </c>
      <c r="N94" s="75"/>
      <c r="O94" s="76"/>
      <c r="P94" s="31">
        <f t="shared" si="17"/>
        <v>0</v>
      </c>
      <c r="Q94" s="76"/>
      <c r="R94" s="76"/>
      <c r="S94" s="76"/>
      <c r="T94" s="76"/>
      <c r="U94" s="76"/>
      <c r="V94" s="76"/>
      <c r="W94" s="32">
        <f t="shared" si="13"/>
        <v>0</v>
      </c>
      <c r="X94" s="33">
        <f t="shared" si="14"/>
        <v>0</v>
      </c>
      <c r="Y94" s="19">
        <f t="shared" si="18"/>
        <v>4.2315000000000005</v>
      </c>
      <c r="Z94" s="19">
        <f t="shared" si="19"/>
        <v>15.151500000000002</v>
      </c>
      <c r="AA94" s="75"/>
      <c r="AB94" s="26" t="s">
        <v>250</v>
      </c>
      <c r="AC94" s="31">
        <f t="shared" si="20"/>
        <v>0</v>
      </c>
      <c r="AD94" s="76"/>
      <c r="AE94" s="76"/>
      <c r="AF94" s="76"/>
      <c r="AG94" s="26" t="s">
        <v>269</v>
      </c>
      <c r="AH94" s="26" t="s">
        <v>269</v>
      </c>
      <c r="AI94" s="26" t="s">
        <v>269</v>
      </c>
      <c r="AJ94" s="31">
        <f t="shared" si="15"/>
        <v>0</v>
      </c>
      <c r="AK94" s="32">
        <f t="shared" si="16"/>
        <v>0</v>
      </c>
      <c r="AL94" s="34">
        <f t="shared" si="21"/>
        <v>0</v>
      </c>
    </row>
    <row r="95" spans="1:38" ht="24.75" customHeight="1">
      <c r="A95" s="9">
        <v>84</v>
      </c>
      <c r="B95" s="9" t="s">
        <v>239</v>
      </c>
      <c r="C95" s="9" t="s">
        <v>180</v>
      </c>
      <c r="D95" s="9" t="s">
        <v>180</v>
      </c>
      <c r="E95" s="9" t="s">
        <v>165</v>
      </c>
      <c r="F95" s="9" t="s">
        <v>56</v>
      </c>
      <c r="G95" s="9" t="s">
        <v>56</v>
      </c>
      <c r="H95" s="9">
        <v>5</v>
      </c>
      <c r="I95" s="11" t="s">
        <v>258</v>
      </c>
      <c r="J95" s="11" t="s">
        <v>259</v>
      </c>
      <c r="K95" s="11" t="s">
        <v>140</v>
      </c>
      <c r="L95" s="12">
        <v>4.550000000000001</v>
      </c>
      <c r="M95" s="12">
        <v>4.550000000000001</v>
      </c>
      <c r="N95" s="75"/>
      <c r="O95" s="76"/>
      <c r="P95" s="31">
        <f t="shared" si="17"/>
        <v>0</v>
      </c>
      <c r="Q95" s="76"/>
      <c r="R95" s="76"/>
      <c r="S95" s="76"/>
      <c r="T95" s="76"/>
      <c r="U95" s="76"/>
      <c r="V95" s="76"/>
      <c r="W95" s="32">
        <f t="shared" si="13"/>
        <v>0</v>
      </c>
      <c r="X95" s="33">
        <f t="shared" si="14"/>
        <v>0</v>
      </c>
      <c r="Y95" s="19">
        <f t="shared" si="18"/>
        <v>0.22750000000000004</v>
      </c>
      <c r="Z95" s="19">
        <f t="shared" si="19"/>
        <v>0.22750000000000004</v>
      </c>
      <c r="AA95" s="75"/>
      <c r="AB95" s="26" t="s">
        <v>250</v>
      </c>
      <c r="AC95" s="31">
        <f t="shared" si="20"/>
        <v>0</v>
      </c>
      <c r="AD95" s="76"/>
      <c r="AE95" s="76"/>
      <c r="AF95" s="76"/>
      <c r="AG95" s="26" t="s">
        <v>269</v>
      </c>
      <c r="AH95" s="26" t="s">
        <v>269</v>
      </c>
      <c r="AI95" s="26" t="s">
        <v>269</v>
      </c>
      <c r="AJ95" s="31">
        <f t="shared" si="15"/>
        <v>0</v>
      </c>
      <c r="AK95" s="32">
        <f t="shared" si="16"/>
        <v>0</v>
      </c>
      <c r="AL95" s="34">
        <f t="shared" si="21"/>
        <v>0</v>
      </c>
    </row>
    <row r="96" spans="1:38" ht="24.75" customHeight="1">
      <c r="A96" s="9">
        <v>85</v>
      </c>
      <c r="B96" s="9" t="s">
        <v>52</v>
      </c>
      <c r="C96" s="9" t="s">
        <v>180</v>
      </c>
      <c r="D96" s="9" t="s">
        <v>180</v>
      </c>
      <c r="E96" s="9" t="s">
        <v>180</v>
      </c>
      <c r="F96" s="9" t="s">
        <v>55</v>
      </c>
      <c r="G96" s="9" t="s">
        <v>268</v>
      </c>
      <c r="H96" s="9">
        <v>55</v>
      </c>
      <c r="I96" s="11" t="s">
        <v>258</v>
      </c>
      <c r="J96" s="11" t="s">
        <v>259</v>
      </c>
      <c r="K96" s="11" t="s">
        <v>141</v>
      </c>
      <c r="L96" s="12">
        <f>60000*0.25</f>
        <v>15000</v>
      </c>
      <c r="M96" s="12">
        <v>45000</v>
      </c>
      <c r="N96" s="75"/>
      <c r="O96" s="76"/>
      <c r="P96" s="31">
        <f t="shared" si="17"/>
        <v>0</v>
      </c>
      <c r="Q96" s="76"/>
      <c r="R96" s="76"/>
      <c r="S96" s="76"/>
      <c r="T96" s="76"/>
      <c r="U96" s="77"/>
      <c r="V96" s="76"/>
      <c r="W96" s="32">
        <f>(L96*Q96)+(M96*R96)+(L96+M96)*S96+(6*H96*T96)+(6*U96)+(6*H96*V96)</f>
        <v>0</v>
      </c>
      <c r="X96" s="33">
        <f>P96+W96</f>
        <v>0</v>
      </c>
      <c r="Y96" s="19">
        <f t="shared" si="18"/>
        <v>750</v>
      </c>
      <c r="Z96" s="19">
        <f t="shared" si="19"/>
        <v>2250</v>
      </c>
      <c r="AA96" s="75"/>
      <c r="AB96" s="26" t="s">
        <v>250</v>
      </c>
      <c r="AC96" s="31">
        <f t="shared" si="20"/>
        <v>0</v>
      </c>
      <c r="AD96" s="76"/>
      <c r="AE96" s="76"/>
      <c r="AF96" s="76"/>
      <c r="AG96" s="26" t="s">
        <v>269</v>
      </c>
      <c r="AH96" s="26" t="s">
        <v>269</v>
      </c>
      <c r="AI96" s="26" t="s">
        <v>269</v>
      </c>
      <c r="AJ96" s="31">
        <f>(Y96*AD96)+(Z96*AE96)+(Y96+Z96)*AF96</f>
        <v>0</v>
      </c>
      <c r="AK96" s="32">
        <f>AC96+AJ96</f>
        <v>0</v>
      </c>
      <c r="AL96" s="34">
        <f t="shared" si="21"/>
        <v>0</v>
      </c>
    </row>
    <row r="97" spans="1:38" ht="24.75" customHeight="1">
      <c r="A97" s="9">
        <v>86</v>
      </c>
      <c r="B97" s="9" t="s">
        <v>39</v>
      </c>
      <c r="C97" s="9" t="s">
        <v>180</v>
      </c>
      <c r="D97" s="9" t="s">
        <v>180</v>
      </c>
      <c r="E97" s="9" t="s">
        <v>189</v>
      </c>
      <c r="F97" s="9" t="s">
        <v>56</v>
      </c>
      <c r="G97" s="9" t="s">
        <v>56</v>
      </c>
      <c r="H97" s="9">
        <v>7</v>
      </c>
      <c r="I97" s="11" t="s">
        <v>258</v>
      </c>
      <c r="J97" s="11" t="s">
        <v>259</v>
      </c>
      <c r="K97" s="11" t="s">
        <v>142</v>
      </c>
      <c r="L97" s="12">
        <v>4.550000000000001</v>
      </c>
      <c r="M97" s="12">
        <v>4.550000000000001</v>
      </c>
      <c r="N97" s="75"/>
      <c r="O97" s="76"/>
      <c r="P97" s="31">
        <f t="shared" si="17"/>
        <v>0</v>
      </c>
      <c r="Q97" s="76"/>
      <c r="R97" s="76"/>
      <c r="S97" s="76"/>
      <c r="T97" s="76"/>
      <c r="U97" s="76"/>
      <c r="V97" s="76"/>
      <c r="W97" s="32">
        <f aca="true" t="shared" si="22" ref="W97:W110">(L97*Q97)+(M97*R97)+(L97+M97)*S97+(6*H97*T97)+(6*U97)+(6*H97*V97)</f>
        <v>0</v>
      </c>
      <c r="X97" s="33">
        <f aca="true" t="shared" si="23" ref="X97:X110">P97+W97</f>
        <v>0</v>
      </c>
      <c r="Y97" s="19">
        <f t="shared" si="18"/>
        <v>0.22750000000000004</v>
      </c>
      <c r="Z97" s="19">
        <f t="shared" si="19"/>
        <v>0.22750000000000004</v>
      </c>
      <c r="AA97" s="75"/>
      <c r="AB97" s="26" t="s">
        <v>250</v>
      </c>
      <c r="AC97" s="31">
        <f t="shared" si="20"/>
        <v>0</v>
      </c>
      <c r="AD97" s="76"/>
      <c r="AE97" s="76"/>
      <c r="AF97" s="76"/>
      <c r="AG97" s="26" t="s">
        <v>269</v>
      </c>
      <c r="AH97" s="26" t="s">
        <v>269</v>
      </c>
      <c r="AI97" s="26" t="s">
        <v>269</v>
      </c>
      <c r="AJ97" s="31">
        <f aca="true" t="shared" si="24" ref="AJ97:AJ110">(Y97*AD97)+(Z97*AE97)+(Y97+Z97)*AF97</f>
        <v>0</v>
      </c>
      <c r="AK97" s="32">
        <f aca="true" t="shared" si="25" ref="AK97:AK110">AC97+AJ97</f>
        <v>0</v>
      </c>
      <c r="AL97" s="34">
        <f t="shared" si="21"/>
        <v>0</v>
      </c>
    </row>
    <row r="98" spans="1:38" ht="24.75" customHeight="1">
      <c r="A98" s="9">
        <v>87</v>
      </c>
      <c r="B98" s="9" t="s">
        <v>53</v>
      </c>
      <c r="C98" s="9" t="s">
        <v>180</v>
      </c>
      <c r="D98" s="9" t="s">
        <v>180</v>
      </c>
      <c r="E98" s="9" t="s">
        <v>180</v>
      </c>
      <c r="F98" s="9" t="s">
        <v>56</v>
      </c>
      <c r="G98" s="9" t="s">
        <v>56</v>
      </c>
      <c r="H98" s="9">
        <v>4</v>
      </c>
      <c r="I98" s="11" t="s">
        <v>258</v>
      </c>
      <c r="J98" s="11" t="s">
        <v>259</v>
      </c>
      <c r="K98" s="11" t="s">
        <v>143</v>
      </c>
      <c r="L98" s="12">
        <v>4.550000000000001</v>
      </c>
      <c r="M98" s="12">
        <v>32.76</v>
      </c>
      <c r="N98" s="75"/>
      <c r="O98" s="76"/>
      <c r="P98" s="31">
        <f t="shared" si="17"/>
        <v>0</v>
      </c>
      <c r="Q98" s="76"/>
      <c r="R98" s="76"/>
      <c r="S98" s="76"/>
      <c r="T98" s="76"/>
      <c r="U98" s="76"/>
      <c r="V98" s="76"/>
      <c r="W98" s="32">
        <f t="shared" si="22"/>
        <v>0</v>
      </c>
      <c r="X98" s="33">
        <f t="shared" si="23"/>
        <v>0</v>
      </c>
      <c r="Y98" s="19">
        <f t="shared" si="18"/>
        <v>0.22750000000000004</v>
      </c>
      <c r="Z98" s="19">
        <f t="shared" si="19"/>
        <v>1.638</v>
      </c>
      <c r="AA98" s="75"/>
      <c r="AB98" s="26" t="s">
        <v>250</v>
      </c>
      <c r="AC98" s="31">
        <f t="shared" si="20"/>
        <v>0</v>
      </c>
      <c r="AD98" s="76"/>
      <c r="AE98" s="76"/>
      <c r="AF98" s="76"/>
      <c r="AG98" s="26" t="s">
        <v>269</v>
      </c>
      <c r="AH98" s="26" t="s">
        <v>269</v>
      </c>
      <c r="AI98" s="26" t="s">
        <v>269</v>
      </c>
      <c r="AJ98" s="31">
        <f t="shared" si="24"/>
        <v>0</v>
      </c>
      <c r="AK98" s="32">
        <f t="shared" si="25"/>
        <v>0</v>
      </c>
      <c r="AL98" s="34">
        <f t="shared" si="21"/>
        <v>0</v>
      </c>
    </row>
    <row r="99" spans="1:38" ht="24.75" customHeight="1">
      <c r="A99" s="9">
        <v>88</v>
      </c>
      <c r="B99" s="9" t="s">
        <v>54</v>
      </c>
      <c r="C99" s="9" t="s">
        <v>180</v>
      </c>
      <c r="D99" s="9" t="s">
        <v>180</v>
      </c>
      <c r="E99" s="9" t="s">
        <v>179</v>
      </c>
      <c r="F99" s="9" t="s">
        <v>56</v>
      </c>
      <c r="G99" s="9" t="s">
        <v>56</v>
      </c>
      <c r="H99" s="9">
        <v>17</v>
      </c>
      <c r="I99" s="11" t="s">
        <v>258</v>
      </c>
      <c r="J99" s="11" t="s">
        <v>259</v>
      </c>
      <c r="K99" s="11" t="s">
        <v>144</v>
      </c>
      <c r="L99" s="12">
        <v>4.550000000000001</v>
      </c>
      <c r="M99" s="12">
        <v>4.550000000000001</v>
      </c>
      <c r="N99" s="75"/>
      <c r="O99" s="76"/>
      <c r="P99" s="31">
        <f t="shared" si="17"/>
        <v>0</v>
      </c>
      <c r="Q99" s="76"/>
      <c r="R99" s="76"/>
      <c r="S99" s="76"/>
      <c r="T99" s="76"/>
      <c r="U99" s="76"/>
      <c r="V99" s="76"/>
      <c r="W99" s="32">
        <f t="shared" si="22"/>
        <v>0</v>
      </c>
      <c r="X99" s="33">
        <f t="shared" si="23"/>
        <v>0</v>
      </c>
      <c r="Y99" s="19">
        <f t="shared" si="18"/>
        <v>0.22750000000000004</v>
      </c>
      <c r="Z99" s="19">
        <f t="shared" si="19"/>
        <v>0.22750000000000004</v>
      </c>
      <c r="AA99" s="75"/>
      <c r="AB99" s="26" t="s">
        <v>250</v>
      </c>
      <c r="AC99" s="31">
        <f t="shared" si="20"/>
        <v>0</v>
      </c>
      <c r="AD99" s="76"/>
      <c r="AE99" s="76"/>
      <c r="AF99" s="76"/>
      <c r="AG99" s="26" t="s">
        <v>269</v>
      </c>
      <c r="AH99" s="26" t="s">
        <v>269</v>
      </c>
      <c r="AI99" s="26" t="s">
        <v>269</v>
      </c>
      <c r="AJ99" s="31">
        <f t="shared" si="24"/>
        <v>0</v>
      </c>
      <c r="AK99" s="32">
        <f t="shared" si="25"/>
        <v>0</v>
      </c>
      <c r="AL99" s="34">
        <f t="shared" si="21"/>
        <v>0</v>
      </c>
    </row>
    <row r="100" spans="1:38" ht="24.75" customHeight="1">
      <c r="A100" s="9">
        <v>89</v>
      </c>
      <c r="B100" s="9" t="s">
        <v>201</v>
      </c>
      <c r="C100" s="9">
        <v>15</v>
      </c>
      <c r="D100" s="9" t="s">
        <v>180</v>
      </c>
      <c r="E100" s="9" t="s">
        <v>167</v>
      </c>
      <c r="F100" s="9" t="s">
        <v>56</v>
      </c>
      <c r="G100" s="9" t="s">
        <v>56</v>
      </c>
      <c r="H100" s="9">
        <v>7</v>
      </c>
      <c r="I100" s="11" t="s">
        <v>258</v>
      </c>
      <c r="J100" s="11" t="s">
        <v>259</v>
      </c>
      <c r="K100" s="11" t="s">
        <v>202</v>
      </c>
      <c r="L100" s="12">
        <v>318.50000000000006</v>
      </c>
      <c r="M100" s="12">
        <v>591.4999999999999</v>
      </c>
      <c r="N100" s="75"/>
      <c r="O100" s="76"/>
      <c r="P100" s="31">
        <f t="shared" si="17"/>
        <v>0</v>
      </c>
      <c r="Q100" s="76"/>
      <c r="R100" s="76"/>
      <c r="S100" s="76"/>
      <c r="T100" s="76"/>
      <c r="U100" s="76"/>
      <c r="V100" s="76"/>
      <c r="W100" s="32">
        <f t="shared" si="22"/>
        <v>0</v>
      </c>
      <c r="X100" s="33">
        <f t="shared" si="23"/>
        <v>0</v>
      </c>
      <c r="Y100" s="19">
        <f t="shared" si="18"/>
        <v>15.925000000000004</v>
      </c>
      <c r="Z100" s="19">
        <f t="shared" si="19"/>
        <v>29.574999999999996</v>
      </c>
      <c r="AA100" s="75"/>
      <c r="AB100" s="26" t="s">
        <v>250</v>
      </c>
      <c r="AC100" s="31">
        <f t="shared" si="20"/>
        <v>0</v>
      </c>
      <c r="AD100" s="76"/>
      <c r="AE100" s="76"/>
      <c r="AF100" s="76"/>
      <c r="AG100" s="26" t="s">
        <v>269</v>
      </c>
      <c r="AH100" s="26" t="s">
        <v>269</v>
      </c>
      <c r="AI100" s="26" t="s">
        <v>269</v>
      </c>
      <c r="AJ100" s="31">
        <f t="shared" si="24"/>
        <v>0</v>
      </c>
      <c r="AK100" s="32">
        <f t="shared" si="25"/>
        <v>0</v>
      </c>
      <c r="AL100" s="34">
        <f t="shared" si="21"/>
        <v>0</v>
      </c>
    </row>
    <row r="101" spans="1:38" ht="24.75" customHeight="1">
      <c r="A101" s="9">
        <v>90</v>
      </c>
      <c r="B101" s="9" t="s">
        <v>201</v>
      </c>
      <c r="C101" s="9">
        <v>15</v>
      </c>
      <c r="D101" s="9" t="s">
        <v>180</v>
      </c>
      <c r="E101" s="9" t="s">
        <v>180</v>
      </c>
      <c r="F101" s="9" t="s">
        <v>56</v>
      </c>
      <c r="G101" s="9" t="s">
        <v>56</v>
      </c>
      <c r="H101" s="9">
        <v>11</v>
      </c>
      <c r="I101" s="11" t="s">
        <v>258</v>
      </c>
      <c r="J101" s="11" t="s">
        <v>259</v>
      </c>
      <c r="K101" s="11" t="s">
        <v>147</v>
      </c>
      <c r="L101" s="12">
        <v>398.125</v>
      </c>
      <c r="M101" s="12">
        <v>739.375</v>
      </c>
      <c r="N101" s="75"/>
      <c r="O101" s="76"/>
      <c r="P101" s="31">
        <f t="shared" si="17"/>
        <v>0</v>
      </c>
      <c r="Q101" s="76"/>
      <c r="R101" s="76"/>
      <c r="S101" s="76"/>
      <c r="T101" s="76"/>
      <c r="U101" s="76"/>
      <c r="V101" s="76"/>
      <c r="W101" s="32">
        <f t="shared" si="22"/>
        <v>0</v>
      </c>
      <c r="X101" s="33">
        <f t="shared" si="23"/>
        <v>0</v>
      </c>
      <c r="Y101" s="19">
        <f t="shared" si="18"/>
        <v>19.90625</v>
      </c>
      <c r="Z101" s="19">
        <f t="shared" si="19"/>
        <v>36.96875</v>
      </c>
      <c r="AA101" s="75"/>
      <c r="AB101" s="26" t="s">
        <v>250</v>
      </c>
      <c r="AC101" s="31">
        <f t="shared" si="20"/>
        <v>0</v>
      </c>
      <c r="AD101" s="76"/>
      <c r="AE101" s="76"/>
      <c r="AF101" s="76"/>
      <c r="AG101" s="26" t="s">
        <v>269</v>
      </c>
      <c r="AH101" s="26" t="s">
        <v>269</v>
      </c>
      <c r="AI101" s="26" t="s">
        <v>269</v>
      </c>
      <c r="AJ101" s="31">
        <f t="shared" si="24"/>
        <v>0</v>
      </c>
      <c r="AK101" s="32">
        <f t="shared" si="25"/>
        <v>0</v>
      </c>
      <c r="AL101" s="34">
        <f t="shared" si="21"/>
        <v>0</v>
      </c>
    </row>
    <row r="102" spans="1:38" ht="24.75" customHeight="1">
      <c r="A102" s="9">
        <v>91</v>
      </c>
      <c r="B102" s="9" t="s">
        <v>223</v>
      </c>
      <c r="C102" s="9" t="s">
        <v>180</v>
      </c>
      <c r="D102" s="9" t="s">
        <v>180</v>
      </c>
      <c r="E102" s="9" t="s">
        <v>168</v>
      </c>
      <c r="F102" s="9" t="s">
        <v>56</v>
      </c>
      <c r="G102" s="9" t="s">
        <v>56</v>
      </c>
      <c r="H102" s="9">
        <v>14</v>
      </c>
      <c r="I102" s="11" t="s">
        <v>258</v>
      </c>
      <c r="J102" s="11" t="s">
        <v>259</v>
      </c>
      <c r="K102" s="14" t="s">
        <v>150</v>
      </c>
      <c r="L102" s="12">
        <v>318.50000000000006</v>
      </c>
      <c r="M102" s="12">
        <v>591.4999999999999</v>
      </c>
      <c r="N102" s="75"/>
      <c r="O102" s="76"/>
      <c r="P102" s="31">
        <f t="shared" si="17"/>
        <v>0</v>
      </c>
      <c r="Q102" s="76"/>
      <c r="R102" s="76"/>
      <c r="S102" s="76"/>
      <c r="T102" s="76"/>
      <c r="U102" s="76"/>
      <c r="V102" s="76"/>
      <c r="W102" s="32">
        <f t="shared" si="22"/>
        <v>0</v>
      </c>
      <c r="X102" s="33">
        <f t="shared" si="23"/>
        <v>0</v>
      </c>
      <c r="Y102" s="19">
        <f t="shared" si="18"/>
        <v>15.925000000000004</v>
      </c>
      <c r="Z102" s="19">
        <f t="shared" si="19"/>
        <v>29.574999999999996</v>
      </c>
      <c r="AA102" s="75"/>
      <c r="AB102" s="26" t="s">
        <v>250</v>
      </c>
      <c r="AC102" s="31">
        <f t="shared" si="20"/>
        <v>0</v>
      </c>
      <c r="AD102" s="76"/>
      <c r="AE102" s="76"/>
      <c r="AF102" s="76"/>
      <c r="AG102" s="26" t="s">
        <v>269</v>
      </c>
      <c r="AH102" s="26" t="s">
        <v>269</v>
      </c>
      <c r="AI102" s="26" t="s">
        <v>269</v>
      </c>
      <c r="AJ102" s="31">
        <f t="shared" si="24"/>
        <v>0</v>
      </c>
      <c r="AK102" s="32">
        <f t="shared" si="25"/>
        <v>0</v>
      </c>
      <c r="AL102" s="34">
        <f t="shared" si="21"/>
        <v>0</v>
      </c>
    </row>
    <row r="103" spans="1:38" s="27" customFormat="1" ht="24.75" customHeight="1">
      <c r="A103" s="15">
        <v>92</v>
      </c>
      <c r="B103" s="15" t="s">
        <v>224</v>
      </c>
      <c r="C103" s="15" t="s">
        <v>180</v>
      </c>
      <c r="D103" s="15" t="s">
        <v>180</v>
      </c>
      <c r="E103" s="15" t="s">
        <v>169</v>
      </c>
      <c r="F103" s="15" t="s">
        <v>56</v>
      </c>
      <c r="G103" s="9" t="s">
        <v>56</v>
      </c>
      <c r="H103" s="9">
        <v>14</v>
      </c>
      <c r="I103" s="11" t="s">
        <v>258</v>
      </c>
      <c r="J103" s="11" t="s">
        <v>259</v>
      </c>
      <c r="K103" s="16" t="s">
        <v>145</v>
      </c>
      <c r="L103" s="17">
        <v>1911</v>
      </c>
      <c r="M103" s="17">
        <v>3549</v>
      </c>
      <c r="N103" s="75"/>
      <c r="O103" s="76"/>
      <c r="P103" s="31">
        <f t="shared" si="17"/>
        <v>0</v>
      </c>
      <c r="Q103" s="76"/>
      <c r="R103" s="76"/>
      <c r="S103" s="76"/>
      <c r="T103" s="76"/>
      <c r="U103" s="76"/>
      <c r="V103" s="76"/>
      <c r="W103" s="32">
        <f t="shared" si="22"/>
        <v>0</v>
      </c>
      <c r="X103" s="33">
        <f t="shared" si="23"/>
        <v>0</v>
      </c>
      <c r="Y103" s="19">
        <f t="shared" si="18"/>
        <v>95.55000000000001</v>
      </c>
      <c r="Z103" s="19">
        <f t="shared" si="19"/>
        <v>177.45000000000002</v>
      </c>
      <c r="AA103" s="75"/>
      <c r="AB103" s="26" t="s">
        <v>250</v>
      </c>
      <c r="AC103" s="31">
        <f t="shared" si="20"/>
        <v>0</v>
      </c>
      <c r="AD103" s="76"/>
      <c r="AE103" s="76"/>
      <c r="AF103" s="76"/>
      <c r="AG103" s="26" t="s">
        <v>269</v>
      </c>
      <c r="AH103" s="26" t="s">
        <v>269</v>
      </c>
      <c r="AI103" s="26" t="s">
        <v>269</v>
      </c>
      <c r="AJ103" s="31">
        <f t="shared" si="24"/>
        <v>0</v>
      </c>
      <c r="AK103" s="32">
        <f t="shared" si="25"/>
        <v>0</v>
      </c>
      <c r="AL103" s="34">
        <f t="shared" si="21"/>
        <v>0</v>
      </c>
    </row>
    <row r="104" spans="1:38" ht="24.75" customHeight="1">
      <c r="A104" s="9">
        <v>93</v>
      </c>
      <c r="B104" s="9" t="s">
        <v>225</v>
      </c>
      <c r="C104" s="9">
        <v>16</v>
      </c>
      <c r="D104" s="9">
        <v>124</v>
      </c>
      <c r="E104" s="9" t="s">
        <v>180</v>
      </c>
      <c r="F104" s="9" t="s">
        <v>56</v>
      </c>
      <c r="G104" s="9" t="s">
        <v>56</v>
      </c>
      <c r="H104" s="9">
        <v>4</v>
      </c>
      <c r="I104" s="11" t="s">
        <v>258</v>
      </c>
      <c r="J104" s="11" t="s">
        <v>259</v>
      </c>
      <c r="K104" s="11" t="s">
        <v>146</v>
      </c>
      <c r="L104" s="12">
        <v>789.2181818181818</v>
      </c>
      <c r="M104" s="12">
        <v>1335.2181818181818</v>
      </c>
      <c r="N104" s="75"/>
      <c r="O104" s="76"/>
      <c r="P104" s="31">
        <f t="shared" si="17"/>
        <v>0</v>
      </c>
      <c r="Q104" s="76"/>
      <c r="R104" s="76"/>
      <c r="S104" s="76"/>
      <c r="T104" s="76"/>
      <c r="U104" s="76"/>
      <c r="V104" s="76"/>
      <c r="W104" s="32">
        <f t="shared" si="22"/>
        <v>0</v>
      </c>
      <c r="X104" s="33">
        <f t="shared" si="23"/>
        <v>0</v>
      </c>
      <c r="Y104" s="19">
        <f t="shared" si="18"/>
        <v>39.4609090909091</v>
      </c>
      <c r="Z104" s="19">
        <f t="shared" si="19"/>
        <v>66.7609090909091</v>
      </c>
      <c r="AA104" s="75"/>
      <c r="AB104" s="26" t="s">
        <v>250</v>
      </c>
      <c r="AC104" s="31">
        <f t="shared" si="20"/>
        <v>0</v>
      </c>
      <c r="AD104" s="76"/>
      <c r="AE104" s="76"/>
      <c r="AF104" s="76"/>
      <c r="AG104" s="26" t="s">
        <v>269</v>
      </c>
      <c r="AH104" s="26" t="s">
        <v>269</v>
      </c>
      <c r="AI104" s="26" t="s">
        <v>269</v>
      </c>
      <c r="AJ104" s="31">
        <f t="shared" si="24"/>
        <v>0</v>
      </c>
      <c r="AK104" s="32">
        <f t="shared" si="25"/>
        <v>0</v>
      </c>
      <c r="AL104" s="34">
        <f t="shared" si="21"/>
        <v>0</v>
      </c>
    </row>
    <row r="105" spans="1:38" ht="24.75" customHeight="1">
      <c r="A105" s="9">
        <v>94</v>
      </c>
      <c r="B105" s="9" t="s">
        <v>226</v>
      </c>
      <c r="C105" s="9" t="s">
        <v>180</v>
      </c>
      <c r="D105" s="9" t="s">
        <v>180</v>
      </c>
      <c r="E105" s="9" t="s">
        <v>170</v>
      </c>
      <c r="F105" s="9" t="s">
        <v>56</v>
      </c>
      <c r="G105" s="9" t="s">
        <v>56</v>
      </c>
      <c r="H105" s="9">
        <v>15</v>
      </c>
      <c r="I105" s="11" t="s">
        <v>258</v>
      </c>
      <c r="J105" s="11" t="s">
        <v>259</v>
      </c>
      <c r="K105" s="18" t="s">
        <v>148</v>
      </c>
      <c r="L105" s="12">
        <v>837.2</v>
      </c>
      <c r="M105" s="12">
        <v>1443.4875</v>
      </c>
      <c r="N105" s="75"/>
      <c r="O105" s="76"/>
      <c r="P105" s="31">
        <f t="shared" si="17"/>
        <v>0</v>
      </c>
      <c r="Q105" s="76"/>
      <c r="R105" s="76"/>
      <c r="S105" s="76"/>
      <c r="T105" s="76"/>
      <c r="U105" s="76"/>
      <c r="V105" s="76"/>
      <c r="W105" s="32">
        <f t="shared" si="22"/>
        <v>0</v>
      </c>
      <c r="X105" s="33">
        <f t="shared" si="23"/>
        <v>0</v>
      </c>
      <c r="Y105" s="19">
        <f t="shared" si="18"/>
        <v>41.86000000000001</v>
      </c>
      <c r="Z105" s="19">
        <f t="shared" si="19"/>
        <v>72.174375</v>
      </c>
      <c r="AA105" s="75"/>
      <c r="AB105" s="26" t="s">
        <v>250</v>
      </c>
      <c r="AC105" s="31">
        <f t="shared" si="20"/>
        <v>0</v>
      </c>
      <c r="AD105" s="76"/>
      <c r="AE105" s="76"/>
      <c r="AF105" s="76"/>
      <c r="AG105" s="26" t="s">
        <v>269</v>
      </c>
      <c r="AH105" s="26" t="s">
        <v>269</v>
      </c>
      <c r="AI105" s="26" t="s">
        <v>269</v>
      </c>
      <c r="AJ105" s="31">
        <f t="shared" si="24"/>
        <v>0</v>
      </c>
      <c r="AK105" s="32">
        <f t="shared" si="25"/>
        <v>0</v>
      </c>
      <c r="AL105" s="34">
        <f t="shared" si="21"/>
        <v>0</v>
      </c>
    </row>
    <row r="106" spans="1:38" ht="24.75" customHeight="1">
      <c r="A106" s="9">
        <v>95</v>
      </c>
      <c r="B106" s="9" t="s">
        <v>227</v>
      </c>
      <c r="C106" s="9" t="s">
        <v>180</v>
      </c>
      <c r="D106" s="9" t="s">
        <v>180</v>
      </c>
      <c r="E106" s="9" t="s">
        <v>171</v>
      </c>
      <c r="F106" s="9" t="s">
        <v>56</v>
      </c>
      <c r="G106" s="9" t="s">
        <v>56</v>
      </c>
      <c r="H106" s="9">
        <v>14</v>
      </c>
      <c r="I106" s="11" t="s">
        <v>258</v>
      </c>
      <c r="J106" s="11" t="s">
        <v>259</v>
      </c>
      <c r="K106" s="14" t="s">
        <v>231</v>
      </c>
      <c r="L106" s="12">
        <v>398.125</v>
      </c>
      <c r="M106" s="12">
        <v>739.375</v>
      </c>
      <c r="N106" s="75"/>
      <c r="O106" s="76"/>
      <c r="P106" s="31">
        <f t="shared" si="17"/>
        <v>0</v>
      </c>
      <c r="Q106" s="76"/>
      <c r="R106" s="76"/>
      <c r="S106" s="76"/>
      <c r="T106" s="76"/>
      <c r="U106" s="76"/>
      <c r="V106" s="76"/>
      <c r="W106" s="32">
        <f t="shared" si="22"/>
        <v>0</v>
      </c>
      <c r="X106" s="33">
        <f t="shared" si="23"/>
        <v>0</v>
      </c>
      <c r="Y106" s="19">
        <f t="shared" si="18"/>
        <v>19.90625</v>
      </c>
      <c r="Z106" s="19">
        <f t="shared" si="19"/>
        <v>36.96875</v>
      </c>
      <c r="AA106" s="75"/>
      <c r="AB106" s="26" t="s">
        <v>250</v>
      </c>
      <c r="AC106" s="31">
        <f t="shared" si="20"/>
        <v>0</v>
      </c>
      <c r="AD106" s="76"/>
      <c r="AE106" s="76"/>
      <c r="AF106" s="76"/>
      <c r="AG106" s="26" t="s">
        <v>269</v>
      </c>
      <c r="AH106" s="26" t="s">
        <v>269</v>
      </c>
      <c r="AI106" s="26" t="s">
        <v>269</v>
      </c>
      <c r="AJ106" s="31">
        <f t="shared" si="24"/>
        <v>0</v>
      </c>
      <c r="AK106" s="32">
        <f t="shared" si="25"/>
        <v>0</v>
      </c>
      <c r="AL106" s="34">
        <f t="shared" si="21"/>
        <v>0</v>
      </c>
    </row>
    <row r="107" spans="1:38" ht="24.75" customHeight="1">
      <c r="A107" s="9">
        <v>96</v>
      </c>
      <c r="B107" s="9" t="s">
        <v>228</v>
      </c>
      <c r="C107" s="9" t="s">
        <v>180</v>
      </c>
      <c r="D107" s="9" t="s">
        <v>180</v>
      </c>
      <c r="E107" s="9" t="s">
        <v>172</v>
      </c>
      <c r="F107" s="9" t="s">
        <v>56</v>
      </c>
      <c r="G107" s="9" t="s">
        <v>56</v>
      </c>
      <c r="H107" s="9">
        <v>7</v>
      </c>
      <c r="I107" s="11" t="s">
        <v>258</v>
      </c>
      <c r="J107" s="11" t="s">
        <v>259</v>
      </c>
      <c r="K107" s="14" t="s">
        <v>149</v>
      </c>
      <c r="L107" s="12">
        <v>2754.321818181818</v>
      </c>
      <c r="M107" s="12">
        <v>5103.28</v>
      </c>
      <c r="N107" s="75"/>
      <c r="O107" s="76"/>
      <c r="P107" s="31">
        <f t="shared" si="17"/>
        <v>0</v>
      </c>
      <c r="Q107" s="76"/>
      <c r="R107" s="76"/>
      <c r="S107" s="76"/>
      <c r="T107" s="76"/>
      <c r="U107" s="76"/>
      <c r="V107" s="76"/>
      <c r="W107" s="32">
        <f t="shared" si="22"/>
        <v>0</v>
      </c>
      <c r="X107" s="33">
        <f t="shared" si="23"/>
        <v>0</v>
      </c>
      <c r="Y107" s="19">
        <f t="shared" si="18"/>
        <v>137.7160909090909</v>
      </c>
      <c r="Z107" s="19">
        <f t="shared" si="19"/>
        <v>255.164</v>
      </c>
      <c r="AA107" s="75"/>
      <c r="AB107" s="26" t="s">
        <v>250</v>
      </c>
      <c r="AC107" s="31">
        <f t="shared" si="20"/>
        <v>0</v>
      </c>
      <c r="AD107" s="76"/>
      <c r="AE107" s="76"/>
      <c r="AF107" s="76"/>
      <c r="AG107" s="26" t="s">
        <v>269</v>
      </c>
      <c r="AH107" s="26" t="s">
        <v>269</v>
      </c>
      <c r="AI107" s="26" t="s">
        <v>269</v>
      </c>
      <c r="AJ107" s="31">
        <f t="shared" si="24"/>
        <v>0</v>
      </c>
      <c r="AK107" s="32">
        <f t="shared" si="25"/>
        <v>0</v>
      </c>
      <c r="AL107" s="34">
        <f t="shared" si="21"/>
        <v>0</v>
      </c>
    </row>
    <row r="108" spans="1:38" ht="24.75" customHeight="1">
      <c r="A108" s="9">
        <v>97</v>
      </c>
      <c r="B108" s="9" t="s">
        <v>193</v>
      </c>
      <c r="C108" s="9" t="s">
        <v>180</v>
      </c>
      <c r="D108" s="9" t="s">
        <v>180</v>
      </c>
      <c r="E108" s="9" t="s">
        <v>229</v>
      </c>
      <c r="F108" s="9" t="s">
        <v>56</v>
      </c>
      <c r="G108" s="9" t="s">
        <v>56</v>
      </c>
      <c r="H108" s="9">
        <v>9</v>
      </c>
      <c r="I108" s="11" t="s">
        <v>258</v>
      </c>
      <c r="J108" s="11" t="s">
        <v>259</v>
      </c>
      <c r="K108" s="14" t="s">
        <v>198</v>
      </c>
      <c r="L108" s="12">
        <v>5733</v>
      </c>
      <c r="M108" s="12">
        <v>10192</v>
      </c>
      <c r="N108" s="75"/>
      <c r="O108" s="76"/>
      <c r="P108" s="31">
        <f t="shared" si="17"/>
        <v>0</v>
      </c>
      <c r="Q108" s="76"/>
      <c r="R108" s="76"/>
      <c r="S108" s="76"/>
      <c r="T108" s="76"/>
      <c r="U108" s="76"/>
      <c r="V108" s="76"/>
      <c r="W108" s="32">
        <f t="shared" si="22"/>
        <v>0</v>
      </c>
      <c r="X108" s="33">
        <f t="shared" si="23"/>
        <v>0</v>
      </c>
      <c r="Y108" s="19">
        <f t="shared" si="18"/>
        <v>286.65000000000003</v>
      </c>
      <c r="Z108" s="19">
        <f t="shared" si="19"/>
        <v>509.6</v>
      </c>
      <c r="AA108" s="75"/>
      <c r="AB108" s="26" t="s">
        <v>250</v>
      </c>
      <c r="AC108" s="31">
        <f t="shared" si="20"/>
        <v>0</v>
      </c>
      <c r="AD108" s="76"/>
      <c r="AE108" s="76"/>
      <c r="AF108" s="76"/>
      <c r="AG108" s="26" t="s">
        <v>269</v>
      </c>
      <c r="AH108" s="26" t="s">
        <v>269</v>
      </c>
      <c r="AI108" s="26" t="s">
        <v>269</v>
      </c>
      <c r="AJ108" s="31">
        <f t="shared" si="24"/>
        <v>0</v>
      </c>
      <c r="AK108" s="32">
        <f t="shared" si="25"/>
        <v>0</v>
      </c>
      <c r="AL108" s="34">
        <f t="shared" si="21"/>
        <v>0</v>
      </c>
    </row>
    <row r="109" spans="1:38" ht="24.75" customHeight="1">
      <c r="A109" s="9">
        <v>98</v>
      </c>
      <c r="B109" s="9" t="s">
        <v>240</v>
      </c>
      <c r="C109" s="9" t="s">
        <v>180</v>
      </c>
      <c r="D109" s="9" t="s">
        <v>180</v>
      </c>
      <c r="E109" s="9" t="s">
        <v>194</v>
      </c>
      <c r="F109" s="9" t="s">
        <v>56</v>
      </c>
      <c r="G109" s="9" t="s">
        <v>56</v>
      </c>
      <c r="H109" s="9">
        <v>9</v>
      </c>
      <c r="I109" s="11" t="s">
        <v>258</v>
      </c>
      <c r="J109" s="11" t="s">
        <v>259</v>
      </c>
      <c r="K109" s="14" t="s">
        <v>199</v>
      </c>
      <c r="L109" s="12">
        <v>4777.5</v>
      </c>
      <c r="M109" s="12">
        <v>8872.5</v>
      </c>
      <c r="N109" s="75"/>
      <c r="O109" s="76"/>
      <c r="P109" s="31">
        <f t="shared" si="17"/>
        <v>0</v>
      </c>
      <c r="Q109" s="76"/>
      <c r="R109" s="76"/>
      <c r="S109" s="76"/>
      <c r="T109" s="76"/>
      <c r="U109" s="76"/>
      <c r="V109" s="76"/>
      <c r="W109" s="32">
        <f t="shared" si="22"/>
        <v>0</v>
      </c>
      <c r="X109" s="33">
        <f t="shared" si="23"/>
        <v>0</v>
      </c>
      <c r="Y109" s="19">
        <f t="shared" si="18"/>
        <v>238.875</v>
      </c>
      <c r="Z109" s="19">
        <f t="shared" si="19"/>
        <v>443.625</v>
      </c>
      <c r="AA109" s="75"/>
      <c r="AB109" s="26" t="s">
        <v>250</v>
      </c>
      <c r="AC109" s="31">
        <f t="shared" si="20"/>
        <v>0</v>
      </c>
      <c r="AD109" s="76"/>
      <c r="AE109" s="76"/>
      <c r="AF109" s="76"/>
      <c r="AG109" s="26" t="s">
        <v>269</v>
      </c>
      <c r="AH109" s="26" t="s">
        <v>269</v>
      </c>
      <c r="AI109" s="26" t="s">
        <v>269</v>
      </c>
      <c r="AJ109" s="31">
        <f t="shared" si="24"/>
        <v>0</v>
      </c>
      <c r="AK109" s="32">
        <f t="shared" si="25"/>
        <v>0</v>
      </c>
      <c r="AL109" s="34">
        <f t="shared" si="21"/>
        <v>0</v>
      </c>
    </row>
    <row r="110" spans="1:38" ht="24.75" customHeight="1">
      <c r="A110" s="9">
        <v>99</v>
      </c>
      <c r="B110" s="9" t="s">
        <v>197</v>
      </c>
      <c r="C110" s="9" t="s">
        <v>180</v>
      </c>
      <c r="D110" s="9" t="s">
        <v>180</v>
      </c>
      <c r="E110" s="9" t="s">
        <v>195</v>
      </c>
      <c r="F110" s="9" t="s">
        <v>56</v>
      </c>
      <c r="G110" s="9" t="s">
        <v>56</v>
      </c>
      <c r="H110" s="9">
        <v>4</v>
      </c>
      <c r="I110" s="11" t="s">
        <v>258</v>
      </c>
      <c r="J110" s="11" t="s">
        <v>259</v>
      </c>
      <c r="K110" s="14" t="s">
        <v>196</v>
      </c>
      <c r="L110" s="12">
        <v>3185</v>
      </c>
      <c r="M110" s="12">
        <v>5915</v>
      </c>
      <c r="N110" s="75"/>
      <c r="O110" s="76"/>
      <c r="P110" s="31">
        <f t="shared" si="17"/>
        <v>0</v>
      </c>
      <c r="Q110" s="76"/>
      <c r="R110" s="76"/>
      <c r="S110" s="76"/>
      <c r="T110" s="76"/>
      <c r="U110" s="76"/>
      <c r="V110" s="76"/>
      <c r="W110" s="32">
        <f t="shared" si="22"/>
        <v>0</v>
      </c>
      <c r="X110" s="33">
        <f t="shared" si="23"/>
        <v>0</v>
      </c>
      <c r="Y110" s="19">
        <f t="shared" si="18"/>
        <v>159.25</v>
      </c>
      <c r="Z110" s="19">
        <f t="shared" si="19"/>
        <v>295.75</v>
      </c>
      <c r="AA110" s="75"/>
      <c r="AB110" s="26" t="s">
        <v>250</v>
      </c>
      <c r="AC110" s="31">
        <f t="shared" si="20"/>
        <v>0</v>
      </c>
      <c r="AD110" s="76"/>
      <c r="AE110" s="76"/>
      <c r="AF110" s="76"/>
      <c r="AG110" s="26" t="s">
        <v>269</v>
      </c>
      <c r="AH110" s="26" t="s">
        <v>269</v>
      </c>
      <c r="AI110" s="26" t="s">
        <v>269</v>
      </c>
      <c r="AJ110" s="31">
        <f t="shared" si="24"/>
        <v>0</v>
      </c>
      <c r="AK110" s="32">
        <f t="shared" si="25"/>
        <v>0</v>
      </c>
      <c r="AL110" s="34">
        <f t="shared" si="21"/>
        <v>0</v>
      </c>
    </row>
    <row r="111" spans="1:38" ht="69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38" t="s">
        <v>151</v>
      </c>
      <c r="L111" s="37">
        <v>277599</v>
      </c>
      <c r="M111" s="37">
        <v>1032704</v>
      </c>
      <c r="P111" s="40">
        <f>SUM(P12:P110)</f>
        <v>0</v>
      </c>
      <c r="W111" s="40">
        <f>SUM(W12:W110)</f>
        <v>0</v>
      </c>
      <c r="X111" s="39">
        <f>SUM(X12:X110)</f>
        <v>0</v>
      </c>
      <c r="Y111" s="35">
        <v>13880</v>
      </c>
      <c r="Z111" s="35">
        <v>51635</v>
      </c>
      <c r="AC111" s="36">
        <f>SUM(AC12:AC110)</f>
        <v>0</v>
      </c>
      <c r="AJ111" s="36">
        <f>SUM(AJ12:AJ110)</f>
        <v>0</v>
      </c>
      <c r="AK111" s="36">
        <f>SUM(AK12:AK110)</f>
        <v>0</v>
      </c>
      <c r="AL111" s="20">
        <f>SUM(AL12:AL110)</f>
        <v>0</v>
      </c>
    </row>
    <row r="112" spans="3:26" ht="39.75" customHeight="1">
      <c r="C112" s="29"/>
      <c r="K112" s="38" t="s">
        <v>151</v>
      </c>
      <c r="L112" s="61">
        <f>L111+M111</f>
        <v>1310303</v>
      </c>
      <c r="M112" s="61"/>
      <c r="Y112" s="47">
        <v>65515</v>
      </c>
      <c r="Z112" s="47"/>
    </row>
    <row r="113" spans="30:38" ht="15" customHeight="1">
      <c r="AD113" s="43" t="s">
        <v>272</v>
      </c>
      <c r="AE113" s="43"/>
      <c r="AF113" s="43"/>
      <c r="AG113" s="43"/>
      <c r="AH113" s="43"/>
      <c r="AI113" s="43"/>
      <c r="AJ113" s="43"/>
      <c r="AK113" s="42">
        <f>X111</f>
        <v>0</v>
      </c>
      <c r="AL113" s="42"/>
    </row>
    <row r="114" spans="30:38" ht="15" customHeight="1">
      <c r="AD114" s="43"/>
      <c r="AE114" s="43"/>
      <c r="AF114" s="43"/>
      <c r="AG114" s="43"/>
      <c r="AH114" s="43"/>
      <c r="AI114" s="43"/>
      <c r="AJ114" s="43"/>
      <c r="AK114" s="42"/>
      <c r="AL114" s="42"/>
    </row>
    <row r="115" spans="30:38" ht="15" customHeight="1">
      <c r="AD115" s="43" t="s">
        <v>273</v>
      </c>
      <c r="AE115" s="43"/>
      <c r="AF115" s="43"/>
      <c r="AG115" s="43"/>
      <c r="AH115" s="43"/>
      <c r="AI115" s="43"/>
      <c r="AJ115" s="43"/>
      <c r="AK115" s="44">
        <v>0.23</v>
      </c>
      <c r="AL115" s="44"/>
    </row>
    <row r="116" spans="30:38" ht="15" customHeight="1">
      <c r="AD116" s="43"/>
      <c r="AE116" s="43"/>
      <c r="AF116" s="43"/>
      <c r="AG116" s="43"/>
      <c r="AH116" s="43"/>
      <c r="AI116" s="43"/>
      <c r="AJ116" s="43"/>
      <c r="AK116" s="44"/>
      <c r="AL116" s="44"/>
    </row>
    <row r="117" spans="12:38" ht="15" customHeight="1">
      <c r="L117" s="30"/>
      <c r="AD117" s="43" t="s">
        <v>274</v>
      </c>
      <c r="AE117" s="43"/>
      <c r="AF117" s="43"/>
      <c r="AG117" s="43"/>
      <c r="AH117" s="43"/>
      <c r="AI117" s="43"/>
      <c r="AJ117" s="43"/>
      <c r="AK117" s="42">
        <f>AK113*AK115</f>
        <v>0</v>
      </c>
      <c r="AL117" s="42"/>
    </row>
    <row r="118" spans="16:38" ht="15" customHeight="1">
      <c r="P118" s="70" t="s">
        <v>285</v>
      </c>
      <c r="Q118" s="71"/>
      <c r="R118" s="71"/>
      <c r="S118" s="71"/>
      <c r="T118" s="71"/>
      <c r="U118" s="71"/>
      <c r="V118" s="71"/>
      <c r="W118" s="72"/>
      <c r="AD118" s="43"/>
      <c r="AE118" s="43"/>
      <c r="AF118" s="43"/>
      <c r="AG118" s="43"/>
      <c r="AH118" s="43"/>
      <c r="AI118" s="43"/>
      <c r="AJ118" s="43"/>
      <c r="AK118" s="42"/>
      <c r="AL118" s="42"/>
    </row>
    <row r="119" spans="16:38" ht="15" customHeight="1">
      <c r="P119" s="71"/>
      <c r="Q119" s="71"/>
      <c r="R119" s="71"/>
      <c r="S119" s="71"/>
      <c r="T119" s="71"/>
      <c r="U119" s="71"/>
      <c r="V119" s="71"/>
      <c r="W119" s="72"/>
      <c r="AD119" s="43" t="s">
        <v>275</v>
      </c>
      <c r="AE119" s="43"/>
      <c r="AF119" s="43"/>
      <c r="AG119" s="43"/>
      <c r="AH119" s="43"/>
      <c r="AI119" s="43"/>
      <c r="AJ119" s="43"/>
      <c r="AK119" s="42">
        <f>AK113+AK117</f>
        <v>0</v>
      </c>
      <c r="AL119" s="42"/>
    </row>
    <row r="120" spans="16:38" ht="15" customHeight="1">
      <c r="P120" s="70" t="s">
        <v>282</v>
      </c>
      <c r="Q120" s="71"/>
      <c r="R120" s="71"/>
      <c r="S120" s="71"/>
      <c r="T120" s="71"/>
      <c r="U120" s="71"/>
      <c r="V120" s="71"/>
      <c r="W120" s="72"/>
      <c r="AD120" s="43"/>
      <c r="AE120" s="43"/>
      <c r="AF120" s="43"/>
      <c r="AG120" s="43"/>
      <c r="AH120" s="43"/>
      <c r="AI120" s="43"/>
      <c r="AJ120" s="43"/>
      <c r="AK120" s="42"/>
      <c r="AL120" s="42"/>
    </row>
    <row r="121" spans="16:38" ht="15" customHeight="1">
      <c r="P121" s="71"/>
      <c r="Q121" s="71"/>
      <c r="R121" s="71"/>
      <c r="S121" s="71"/>
      <c r="T121" s="71"/>
      <c r="U121" s="71"/>
      <c r="V121" s="71"/>
      <c r="W121" s="72"/>
      <c r="AD121" s="43" t="s">
        <v>279</v>
      </c>
      <c r="AE121" s="43"/>
      <c r="AF121" s="43"/>
      <c r="AG121" s="43"/>
      <c r="AH121" s="43"/>
      <c r="AI121" s="43"/>
      <c r="AJ121" s="43"/>
      <c r="AK121" s="42">
        <f>AK111</f>
        <v>0</v>
      </c>
      <c r="AL121" s="42"/>
    </row>
    <row r="122" spans="16:38" ht="15" customHeight="1">
      <c r="P122" s="71"/>
      <c r="Q122" s="71"/>
      <c r="R122" s="71"/>
      <c r="S122" s="71"/>
      <c r="T122" s="71"/>
      <c r="U122" s="71"/>
      <c r="V122" s="71"/>
      <c r="W122" s="72"/>
      <c r="AD122" s="43"/>
      <c r="AE122" s="43"/>
      <c r="AF122" s="43"/>
      <c r="AG122" s="43"/>
      <c r="AH122" s="43"/>
      <c r="AI122" s="43"/>
      <c r="AJ122" s="43"/>
      <c r="AK122" s="42"/>
      <c r="AL122" s="42"/>
    </row>
    <row r="123" spans="16:38" ht="15" customHeight="1">
      <c r="P123" s="70" t="s">
        <v>283</v>
      </c>
      <c r="Q123" s="71"/>
      <c r="R123" s="71"/>
      <c r="S123" s="71"/>
      <c r="T123" s="71"/>
      <c r="U123" s="71"/>
      <c r="V123" s="71"/>
      <c r="W123" s="72"/>
      <c r="AD123" s="43" t="s">
        <v>273</v>
      </c>
      <c r="AE123" s="43"/>
      <c r="AF123" s="43"/>
      <c r="AG123" s="43"/>
      <c r="AH123" s="43"/>
      <c r="AI123" s="43"/>
      <c r="AJ123" s="43"/>
      <c r="AK123" s="44">
        <v>0.23</v>
      </c>
      <c r="AL123" s="44"/>
    </row>
    <row r="124" spans="16:38" ht="15" customHeight="1">
      <c r="P124" s="71"/>
      <c r="Q124" s="71"/>
      <c r="R124" s="71"/>
      <c r="S124" s="71"/>
      <c r="T124" s="71"/>
      <c r="U124" s="71"/>
      <c r="V124" s="71"/>
      <c r="W124" s="72"/>
      <c r="AD124" s="43"/>
      <c r="AE124" s="43"/>
      <c r="AF124" s="43"/>
      <c r="AG124" s="43"/>
      <c r="AH124" s="43"/>
      <c r="AI124" s="43"/>
      <c r="AJ124" s="43"/>
      <c r="AK124" s="44"/>
      <c r="AL124" s="44"/>
    </row>
    <row r="125" spans="16:38" ht="15" customHeight="1">
      <c r="P125" s="71"/>
      <c r="Q125" s="71"/>
      <c r="R125" s="71"/>
      <c r="S125" s="71"/>
      <c r="T125" s="71"/>
      <c r="U125" s="71"/>
      <c r="V125" s="71"/>
      <c r="W125" s="72"/>
      <c r="AD125" s="43" t="s">
        <v>274</v>
      </c>
      <c r="AE125" s="43"/>
      <c r="AF125" s="43"/>
      <c r="AG125" s="43"/>
      <c r="AH125" s="43"/>
      <c r="AI125" s="43"/>
      <c r="AJ125" s="43"/>
      <c r="AK125" s="42">
        <f>AK121*AK123</f>
        <v>0</v>
      </c>
      <c r="AL125" s="42"/>
    </row>
    <row r="126" spans="30:38" ht="15" customHeight="1">
      <c r="AD126" s="43"/>
      <c r="AE126" s="43"/>
      <c r="AF126" s="43"/>
      <c r="AG126" s="43"/>
      <c r="AH126" s="43"/>
      <c r="AI126" s="43"/>
      <c r="AJ126" s="43"/>
      <c r="AK126" s="42"/>
      <c r="AL126" s="42"/>
    </row>
    <row r="127" spans="30:38" ht="15" customHeight="1">
      <c r="AD127" s="43" t="s">
        <v>276</v>
      </c>
      <c r="AE127" s="43"/>
      <c r="AF127" s="43"/>
      <c r="AG127" s="43"/>
      <c r="AH127" s="43"/>
      <c r="AI127" s="43"/>
      <c r="AJ127" s="43"/>
      <c r="AK127" s="42">
        <f>AK121+AK125</f>
        <v>0</v>
      </c>
      <c r="AL127" s="42"/>
    </row>
    <row r="128" spans="30:38" ht="15" customHeight="1">
      <c r="AD128" s="43"/>
      <c r="AE128" s="43"/>
      <c r="AF128" s="43"/>
      <c r="AG128" s="43"/>
      <c r="AH128" s="43"/>
      <c r="AI128" s="43"/>
      <c r="AJ128" s="43"/>
      <c r="AK128" s="42"/>
      <c r="AL128" s="42"/>
    </row>
    <row r="129" spans="30:38" ht="15" customHeight="1">
      <c r="AD129" s="41" t="s">
        <v>277</v>
      </c>
      <c r="AE129" s="41"/>
      <c r="AF129" s="41"/>
      <c r="AG129" s="41"/>
      <c r="AH129" s="41"/>
      <c r="AI129" s="41"/>
      <c r="AJ129" s="41"/>
      <c r="AK129" s="42">
        <f>AK113+AK121</f>
        <v>0</v>
      </c>
      <c r="AL129" s="42"/>
    </row>
    <row r="130" spans="30:38" ht="15" customHeight="1">
      <c r="AD130" s="41"/>
      <c r="AE130" s="41"/>
      <c r="AF130" s="41"/>
      <c r="AG130" s="41"/>
      <c r="AH130" s="41"/>
      <c r="AI130" s="41"/>
      <c r="AJ130" s="41"/>
      <c r="AK130" s="42"/>
      <c r="AL130" s="42"/>
    </row>
    <row r="131" spans="30:38" ht="15" customHeight="1">
      <c r="AD131" s="43" t="s">
        <v>273</v>
      </c>
      <c r="AE131" s="43"/>
      <c r="AF131" s="43"/>
      <c r="AG131" s="43"/>
      <c r="AH131" s="43"/>
      <c r="AI131" s="43"/>
      <c r="AJ131" s="43"/>
      <c r="AK131" s="44">
        <v>0.23</v>
      </c>
      <c r="AL131" s="44"/>
    </row>
    <row r="132" spans="30:38" ht="15" customHeight="1">
      <c r="AD132" s="43"/>
      <c r="AE132" s="43"/>
      <c r="AF132" s="43"/>
      <c r="AG132" s="43"/>
      <c r="AH132" s="43"/>
      <c r="AI132" s="43"/>
      <c r="AJ132" s="43"/>
      <c r="AK132" s="44"/>
      <c r="AL132" s="44"/>
    </row>
    <row r="133" spans="30:38" ht="15" customHeight="1">
      <c r="AD133" s="43" t="s">
        <v>274</v>
      </c>
      <c r="AE133" s="43"/>
      <c r="AF133" s="43"/>
      <c r="AG133" s="43"/>
      <c r="AH133" s="43"/>
      <c r="AI133" s="43"/>
      <c r="AJ133" s="43"/>
      <c r="AK133" s="42">
        <f>AK129*AK131</f>
        <v>0</v>
      </c>
      <c r="AL133" s="42"/>
    </row>
    <row r="134" spans="30:38" ht="15" customHeight="1">
      <c r="AD134" s="43"/>
      <c r="AE134" s="43"/>
      <c r="AF134" s="43"/>
      <c r="AG134" s="43"/>
      <c r="AH134" s="43"/>
      <c r="AI134" s="43"/>
      <c r="AJ134" s="43"/>
      <c r="AK134" s="42"/>
      <c r="AL134" s="42"/>
    </row>
    <row r="135" spans="30:38" ht="15" customHeight="1">
      <c r="AD135" s="41" t="s">
        <v>278</v>
      </c>
      <c r="AE135" s="41"/>
      <c r="AF135" s="41"/>
      <c r="AG135" s="41"/>
      <c r="AH135" s="41"/>
      <c r="AI135" s="41"/>
      <c r="AJ135" s="41"/>
      <c r="AK135" s="42">
        <f>AK129+AK133</f>
        <v>0</v>
      </c>
      <c r="AL135" s="42"/>
    </row>
    <row r="136" spans="30:38" ht="15" customHeight="1">
      <c r="AD136" s="41"/>
      <c r="AE136" s="41"/>
      <c r="AF136" s="41"/>
      <c r="AG136" s="41"/>
      <c r="AH136" s="41"/>
      <c r="AI136" s="41"/>
      <c r="AJ136" s="41"/>
      <c r="AK136" s="42"/>
      <c r="AL136" s="42"/>
    </row>
    <row r="141" spans="30:36" ht="12" customHeight="1">
      <c r="AD141" s="63"/>
      <c r="AE141" s="64"/>
      <c r="AF141" s="65"/>
      <c r="AG141" s="65"/>
      <c r="AH141" s="65"/>
      <c r="AI141" s="65"/>
      <c r="AJ141" s="69"/>
    </row>
    <row r="142" spans="30:36" ht="12" customHeight="1">
      <c r="AD142" s="66" t="s">
        <v>280</v>
      </c>
      <c r="AE142" s="66"/>
      <c r="AF142" s="66"/>
      <c r="AG142" s="66"/>
      <c r="AH142" s="65"/>
      <c r="AI142" s="65"/>
      <c r="AJ142" s="69"/>
    </row>
    <row r="143" spans="30:36" ht="12" customHeight="1">
      <c r="AD143" s="66"/>
      <c r="AE143" s="66"/>
      <c r="AF143" s="66"/>
      <c r="AG143" s="66"/>
      <c r="AH143" s="65"/>
      <c r="AI143" s="65"/>
      <c r="AJ143" s="69"/>
    </row>
    <row r="144" spans="30:36" ht="12" customHeight="1">
      <c r="AD144" s="63"/>
      <c r="AE144" s="64"/>
      <c r="AF144" s="67"/>
      <c r="AG144" s="65"/>
      <c r="AH144" s="65"/>
      <c r="AI144" s="65"/>
      <c r="AJ144" s="69"/>
    </row>
    <row r="145" spans="30:36" ht="12" customHeight="1">
      <c r="AD145" s="63"/>
      <c r="AE145" s="64"/>
      <c r="AF145" s="67"/>
      <c r="AG145" s="65"/>
      <c r="AH145" s="65"/>
      <c r="AI145" s="65"/>
      <c r="AJ145" s="69"/>
    </row>
    <row r="146" spans="30:36" ht="12" customHeight="1">
      <c r="AD146" s="63"/>
      <c r="AE146" s="64"/>
      <c r="AF146" s="65"/>
      <c r="AG146" s="65"/>
      <c r="AH146" s="65"/>
      <c r="AI146" s="65"/>
      <c r="AJ146" s="69"/>
    </row>
    <row r="147" spans="30:36" ht="12" customHeight="1">
      <c r="AD147" s="63"/>
      <c r="AE147" s="64"/>
      <c r="AF147" s="65"/>
      <c r="AG147" s="65"/>
      <c r="AH147" s="65"/>
      <c r="AI147" s="65"/>
      <c r="AJ147" s="69"/>
    </row>
    <row r="148" spans="30:36" ht="12" customHeight="1">
      <c r="AD148" s="68" t="s">
        <v>281</v>
      </c>
      <c r="AE148" s="68"/>
      <c r="AF148" s="68"/>
      <c r="AG148" s="68"/>
      <c r="AH148" s="68"/>
      <c r="AI148" s="65"/>
      <c r="AJ148" s="69"/>
    </row>
    <row r="149" spans="30:36" ht="12" customHeight="1">
      <c r="AD149" s="68"/>
      <c r="AE149" s="68"/>
      <c r="AF149" s="68"/>
      <c r="AG149" s="68"/>
      <c r="AH149" s="68"/>
      <c r="AI149" s="65"/>
      <c r="AJ149" s="69"/>
    </row>
    <row r="150" spans="30:36" ht="12" customHeight="1">
      <c r="AD150" s="64"/>
      <c r="AE150" s="64"/>
      <c r="AF150" s="64"/>
      <c r="AG150" s="64"/>
      <c r="AH150" s="64"/>
      <c r="AI150" s="64"/>
      <c r="AJ150" s="69"/>
    </row>
  </sheetData>
  <sheetProtection/>
  <autoFilter ref="A11:M112"/>
  <mergeCells count="43">
    <mergeCell ref="L112:M112"/>
    <mergeCell ref="L9:M10"/>
    <mergeCell ref="AD142:AG143"/>
    <mergeCell ref="AD148:AH149"/>
    <mergeCell ref="L1:T4"/>
    <mergeCell ref="Y9:Z10"/>
    <mergeCell ref="AA9:AC9"/>
    <mergeCell ref="AD9:AJ9"/>
    <mergeCell ref="AD10:AE10"/>
    <mergeCell ref="N9:P9"/>
    <mergeCell ref="Q9:W9"/>
    <mergeCell ref="X9:X10"/>
    <mergeCell ref="Q10:R10"/>
    <mergeCell ref="AK123:AL124"/>
    <mergeCell ref="AD113:AJ114"/>
    <mergeCell ref="AK113:AL114"/>
    <mergeCell ref="AD115:AJ116"/>
    <mergeCell ref="AK115:AL116"/>
    <mergeCell ref="L5:X8"/>
    <mergeCell ref="AL5:AL10"/>
    <mergeCell ref="Y112:Z112"/>
    <mergeCell ref="Y5:AK8"/>
    <mergeCell ref="AK9:AK10"/>
    <mergeCell ref="AK119:AL120"/>
    <mergeCell ref="AD121:AJ122"/>
    <mergeCell ref="AK121:AL122"/>
    <mergeCell ref="AD135:AJ136"/>
    <mergeCell ref="AK135:AL136"/>
    <mergeCell ref="AD125:AJ126"/>
    <mergeCell ref="AK125:AL126"/>
    <mergeCell ref="AD127:AJ128"/>
    <mergeCell ref="AK127:AL128"/>
    <mergeCell ref="AD123:AJ124"/>
    <mergeCell ref="A5:K10"/>
    <mergeCell ref="AD129:AJ130"/>
    <mergeCell ref="AK129:AL130"/>
    <mergeCell ref="AD131:AJ132"/>
    <mergeCell ref="AK131:AL132"/>
    <mergeCell ref="AD133:AJ134"/>
    <mergeCell ref="AK133:AL134"/>
    <mergeCell ref="AD117:AJ118"/>
    <mergeCell ref="AK117:AL118"/>
    <mergeCell ref="AD119:AJ120"/>
  </mergeCells>
  <printOptions/>
  <pageMargins left="0.11811023622047245" right="0.07874015748031496" top="0.2755905511811024" bottom="0.2755905511811024" header="0.03937007874015748" footer="0.11811023622047245"/>
  <pageSetup fitToHeight="13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Jernaś</dc:creator>
  <cp:keywords/>
  <dc:description/>
  <cp:lastModifiedBy>BENEFITCG Szymon Jernaś</cp:lastModifiedBy>
  <cp:lastPrinted>2016-09-15T21:16:49Z</cp:lastPrinted>
  <dcterms:created xsi:type="dcterms:W3CDTF">2010-06-27T19:36:50Z</dcterms:created>
  <dcterms:modified xsi:type="dcterms:W3CDTF">2018-06-10T12:14:51Z</dcterms:modified>
  <cp:category/>
  <cp:version/>
  <cp:contentType/>
  <cp:contentStatus/>
</cp:coreProperties>
</file>